
<file path=[Content_Types].xml><?xml version="1.0" encoding="utf-8"?>
<Types xmlns="http://schemas.openxmlformats.org/package/2006/content-types">
  <Default ContentType="application/vnd.openxmlformats-officedocument.vmlDrawing" Extension="vml"/>
  <Default ContentType="application/xml" Extension="xml"/>
  <Default ContentType="image/png" Extension="png"/>
  <Default ContentType="application/vnd.openxmlformats-package.relationships+xml" Extension="rels"/>
  <Override ContentType="application/vnd.openxmlformats-officedocument.custom-properties+xml" PartName="/docProps/custom.xml"/>
  <Override ContentType="application/vnd.openxmlformats-officedocument.spreadsheetml.worksheet+xml" PartName="/xl/worksheets/sheet1.xml"/>
  <Override ContentType="application/binary" PartName="/xl/metadata"/>
  <Override ContentType="application/binary" PartName="/xl/commentsmeta0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externalLink+xml" PartName="/xl/externalLinks/externalLink1.xml"/>
  <Override ContentType="application/vnd.openxmlformats-officedocument.spreadsheetml.externalLink+xml" PartName="/xl/externalLinks/externalLink2.xml"/>
  <Override ContentType="application/vnd.openxmlformats-officedocument.spreadsheetml.externalLink+xml" PartName="/xl/externalLinks/externalLink3.xml"/>
  <Override ContentType="application/vnd.openxmlformats-officedocument.spreadsheetml.externalLink+xml" PartName="/xl/externalLinks/externalLink5.xml"/>
  <Override ContentType="application/vnd.openxmlformats-officedocument.spreadsheetml.externalLink+xml" PartName="/xl/externalLinks/externalLink4.xml"/>
  <Override ContentType="application/vnd.openxmlformats-officedocument.spreadsheetml.styles+xml" PartName="/xl/styles.xml"/>
  <Override ContentType="application/vnd.openxmlformats-officedocument.spreadsheetml.comments+xml" PartName="/xl/comments1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custom-properties" Target="docProps/custom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7. Simulador de préstamos" sheetId="1" r:id="rId4"/>
  </sheets>
  <externalReferences>
    <externalReference r:id="rId5"/>
    <externalReference r:id="rId6"/>
    <externalReference r:id="rId7"/>
    <externalReference r:id="rId8"/>
    <externalReference r:id="rId9"/>
  </externalReferences>
  <definedNames>
    <definedName name="AñoEscolar">YEAR(TODAY())&amp;" - "&amp;YEAR(TODAY())+1</definedName>
    <definedName localSheetId="13" name="chart_balance">OFFSET('15 Compra Bici'!$G$19,2,0,'15 Compra Bici'!$G$8,1)</definedName>
    <definedName name="chart_balance">OFFSET('8 Simulador de préstamos'!$G$19,2,0,'8 Simulador de préstamos'!$G$8,1)</definedName>
    <definedName localSheetId="13" name="chart_balance_noextra">FV('15 Compra Bici'!rate,'15 Compra Bici'!chart_nper,'15 Compra Bici'!payment,-'15 Compra Bici'!loan_amount)</definedName>
    <definedName name="chart_balance_noextra">FV(rate,chart_nper,payment,-loan_amount)</definedName>
    <definedName localSheetId="13" name="chart_date">OFFSET('15 Compra Bici'!$B$19,2,0,'15 Compra Bici'!$G$8,1)</definedName>
    <definedName name="chart_date">OFFSET('8 Simulador de préstamos'!$B$19,2,0,'8 Simulador de préstamos'!$G$8,1)</definedName>
    <definedName localSheetId="13" name="chart_nper">ROW(OFFSET('15 Compra Bici'!$A$1,0,0,'15 Compra Bici'!nper,1))</definedName>
    <definedName name="chart_nper">ROW(OFFSET('8 Simulador de préstamos'!$A$1,0,0,nper,1))</definedName>
    <definedName name="Comprobantes">'[4]Tabla de Comprobantes'!$A$3:$A$65</definedName>
    <definedName name="frequency">{"Annually";"Semi-Annually";"Quarterly";"Bi-Monthly";"Monthly";"Semi-Monthly";"Bi-Weekly"}</definedName>
    <definedName name="Lista_períodos">[3]!Períodos[Dato 2]</definedName>
    <definedName name="Lista2_períodos">[3]!Períodos[Dato 1]</definedName>
    <definedName localSheetId="13" name="months_per_period">INDEX({12,6,3,2,1,0.5,0.5},MATCH('15 Compra Bici'!$D$9,frequency,0))</definedName>
    <definedName name="months_per_period">INDEX({12,6,3,2,1,0.5,0.5},MATCH('8 Simulador de préstamos'!$D$9,frequency,0))</definedName>
    <definedName localSheetId="13" name="nper">'15 Compra Bici'!term*'15 Compra Bici'!periods_per_year</definedName>
    <definedName name="nper">term*periods_per_year</definedName>
    <definedName name="PC">'[4]Tabla de Comprobantes'!$E$3:$E$14</definedName>
    <definedName name="Períodos2">[3]Auxiliar!$A$14:$A$16</definedName>
    <definedName localSheetId="13" name="periods_per_year">INDEX({1,2,4,6,12,24,26},MATCH('15 Compra Bici'!$D$9,frequency,0))</definedName>
    <definedName name="periods_per_year">INDEX({1,2,4,6,12,24,26},MATCH('8 Simulador de préstamos'!$D$9,frequency,0))</definedName>
    <definedName name="SavingsPlanInfo">IF(SavingFrequency="Semanal",WeeklySavings,IF(SavingFrequency="Quincenal",BiWeeklySavings,IF(SavingFrequency="Mensual",MonthlySavings,AnnualSavings)))</definedName>
    <definedName name="SumaArtículosComprados">COUNTIF('15. Prespuesto gastos hijos'!$G$9:$G$38,"&gt;0")</definedName>
    <definedName name="SumaArtículosComprar">COUNTIF('15. Prespuesto gastos hijos'!$E$9:$E$38,"&gt;0")</definedName>
    <definedName name="TotalListaComprobación">SUM('15. Prespuesto gastos hijos'!$H$9:$H$38)</definedName>
    <definedName name="rate">'7. Simulador de préstamos'!$D$18</definedName>
    <definedName name="DailySavings">#REF!</definedName>
    <definedName name="fpdate">'7. Simulador de préstamos'!$D$13</definedName>
    <definedName name="DíasHastaElEvento">#REF!</definedName>
    <definedName name="SavingFrequency">#REF!</definedName>
    <definedName name="BiWeeksUntilEvent">#REF!</definedName>
    <definedName name="payment">'7. Simulador de préstamos'!$D$19</definedName>
    <definedName name="FechaDelEvento">#REF!</definedName>
    <definedName name="MonthsUntilEvent">#REF!</definedName>
    <definedName name="EventoCosto">#REF!</definedName>
    <definedName name="DateSavingsBegin">#REF!</definedName>
    <definedName name="Costo_Variable_1">#REF!</definedName>
    <definedName name="TítuloFilaRegión1..C7">#REF!</definedName>
    <definedName name="WeeksUntilEvent">#REF!</definedName>
    <definedName name="SavingsToDate">#REF!</definedName>
    <definedName name="_Fill">#REF!</definedName>
    <definedName name="YearsUntilEvent">#REF!</definedName>
    <definedName name="loan_amount">'7. Simulador de préstamos'!$D$10</definedName>
    <definedName name="AnnualSavings">#REF!</definedName>
    <definedName name="ImporteAhorrado">#REF!</definedName>
    <definedName name="Meta">#REF!</definedName>
    <definedName name="TítuloDeColumna1">#REF!</definedName>
    <definedName name="WeeklySavings">#REF!</definedName>
    <definedName name="Costo_Variable_2">#REF!</definedName>
    <definedName name="Costo_Fijo_2">#REF!</definedName>
    <definedName name="MonthlySavings">#REF!</definedName>
    <definedName name="term">'7. Simulador de préstamos'!$D$12</definedName>
    <definedName name="BiWeeklySavings">#REF!</definedName>
    <definedName name="Costo_Fijo_1">#REF!</definedName>
  </definedNames>
  <calcPr/>
  <extLst>
    <ext uri="GoogleSheetsCustomDataVersion2">
      <go:sheetsCustomData xmlns:go="http://customooxmlschemas.google.com/" r:id="rId10" roundtripDataChecksum="SX+foJRz9ttotNQFrDViU+Lkg8fYQ2e/Wdg1+Zb0toE="/>
    </ext>
  </extLst>
</workbook>
</file>

<file path=xl/comments1.xml><?xml version="1.0" encoding="utf-8"?>
<comments xmlns:r="http://schemas.openxmlformats.org/officeDocument/2006/relationships" xmlns="http://schemas.openxmlformats.org/spreadsheetml/2006/main">
  <authors>
    <author/>
  </authors>
  <commentList>
    <comment authorId="0" ref="F12">
      <text>
        <t xml:space="preserve">======
ID#AAAA2aTVONw
Autor    (2023-08-09 00:22:58)
Reduced Interest
Se ve influenciado por los pagos adicionales
.</t>
      </text>
    </comment>
    <comment authorId="0" ref="B14">
      <text>
        <t xml:space="preserve">======
ID#AAAA2aJy00Q
Autor    (2023-08-09 00:22:58)
Cantidad de pagos anuales</t>
      </text>
    </comment>
  </commentList>
  <extLst>
    <ext uri="GoogleSheetsCustomDataVersion2">
      <go:sheetsCustomData xmlns:go="http://customooxmlschemas.google.com/" r:id="rId1" roundtripDataSignature="AMtx7mi0l9K2habBbabBU9h4kV17A0M/1g=="/>
    </ext>
  </extLst>
</comments>
</file>

<file path=xl/sharedStrings.xml><?xml version="1.0" encoding="utf-8"?>
<sst xmlns="http://schemas.openxmlformats.org/spreadsheetml/2006/main" count="36" uniqueCount="33">
  <si>
    <t>Simulador de préstamos personales</t>
  </si>
  <si>
    <t>Ingresos</t>
  </si>
  <si>
    <t>Pagos adicionales</t>
  </si>
  <si>
    <t>Frecuencia</t>
  </si>
  <si>
    <t>Pagos por año</t>
  </si>
  <si>
    <t>Monto de préstamo</t>
  </si>
  <si>
    <t>Pago total</t>
  </si>
  <si>
    <t>Anual</t>
  </si>
  <si>
    <t>Tasa de interés anual</t>
  </si>
  <si>
    <t>Interés total</t>
  </si>
  <si>
    <t>Semestral</t>
  </si>
  <si>
    <t>Tiempo de préstamo (años)</t>
  </si>
  <si>
    <t xml:space="preserve"> Interés reducido</t>
  </si>
  <si>
    <t>Trimestral</t>
  </si>
  <si>
    <t>Primera fecha de pago</t>
  </si>
  <si>
    <t>Número de pagos</t>
  </si>
  <si>
    <t>Bimensual</t>
  </si>
  <si>
    <t>Frecuencia de pago</t>
  </si>
  <si>
    <t>Monthly</t>
  </si>
  <si>
    <t>Último día de pago</t>
  </si>
  <si>
    <t>Mensual</t>
  </si>
  <si>
    <t>Semi monthly</t>
  </si>
  <si>
    <t>Resumen</t>
  </si>
  <si>
    <t>Tasa (por periodo)</t>
  </si>
  <si>
    <t>Pago (por periodo)</t>
  </si>
  <si>
    <t>No.</t>
  </si>
  <si>
    <t>Due Date</t>
  </si>
  <si>
    <t>Pago por cuota</t>
  </si>
  <si>
    <t>Pago adicional</t>
  </si>
  <si>
    <t>Interés</t>
  </si>
  <si>
    <t>Principal</t>
  </si>
  <si>
    <t>Balance</t>
  </si>
  <si>
    <t>Totales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</si>
</sst>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7">
    <numFmt numFmtId="164" formatCode="[$$-409]#,##0.00"/>
    <numFmt numFmtId="165" formatCode="_(&quot;$&quot;* #,##0.00_);_(&quot;$&quot;* \(#,##0.00\);_(&quot;$&quot;* &quot;-&quot;??_);_(@_)"/>
    <numFmt numFmtId="166" formatCode="&quot;$&quot;#,##0.00_);[Red]\(&quot;$&quot;#,##0.00\)"/>
    <numFmt numFmtId="167" formatCode="D/M/YYYY"/>
    <numFmt numFmtId="168" formatCode="0.0000%"/>
    <numFmt numFmtId="169" formatCode="&quot;$&quot;#,##0.00_);\(&quot;$&quot;#,##0.00\)"/>
    <numFmt numFmtId="170" formatCode="_-&quot;$&quot;\ * #,##0_-;\-&quot;$&quot;\ * #,##0_-;_-&quot;$&quot;\ * &quot;-&quot;_-;_-@"/>
  </numFmts>
  <fonts count="12">
    <font>
      <sz val="11.0"/>
      <color rgb="FF595959"/>
      <name val="Verdana"/>
      <scheme val="minor"/>
    </font>
    <font>
      <b/>
      <sz val="16.0"/>
      <color rgb="FFFFFFFF"/>
      <name val="Arial"/>
    </font>
    <font>
      <sz val="10.0"/>
      <color theme="1"/>
      <name val="Arial"/>
    </font>
    <font>
      <b/>
      <sz val="14.0"/>
      <color rgb="FFFFFFFF"/>
      <name val="Arial"/>
    </font>
    <font/>
    <font>
      <u/>
      <sz val="12.0"/>
      <color rgb="FF0000FF"/>
      <name val="Arial"/>
    </font>
    <font>
      <sz val="12.0"/>
      <color theme="1"/>
      <name val="Arial"/>
    </font>
    <font>
      <b/>
      <sz val="12.0"/>
      <color theme="0"/>
      <name val="Arial"/>
    </font>
    <font>
      <sz val="11.0"/>
      <color theme="1"/>
      <name val="Arial"/>
    </font>
    <font>
      <b/>
      <sz val="12.0"/>
      <color theme="1"/>
      <name val="Arial"/>
    </font>
    <font>
      <b/>
      <sz val="12.0"/>
      <color rgb="FFFF0000"/>
      <name val="Arial"/>
    </font>
    <font>
      <sz val="8.0"/>
      <color theme="1"/>
      <name val="Arial"/>
    </font>
  </fonts>
  <fills count="8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  <fill>
      <patternFill patternType="solid">
        <fgColor rgb="FF026A6A"/>
        <bgColor rgb="FF026A6A"/>
      </patternFill>
    </fill>
    <fill>
      <patternFill patternType="solid">
        <fgColor rgb="FFF2F2F2"/>
        <bgColor rgb="FFF2F2F2"/>
      </patternFill>
    </fill>
    <fill>
      <patternFill patternType="solid">
        <fgColor theme="0"/>
        <bgColor theme="0"/>
      </patternFill>
    </fill>
    <fill>
      <patternFill patternType="solid">
        <fgColor rgb="FFFD0000"/>
        <bgColor rgb="FFFD0000"/>
      </patternFill>
    </fill>
    <fill>
      <patternFill patternType="solid">
        <fgColor rgb="FF018484"/>
        <bgColor rgb="FF018484"/>
      </patternFill>
    </fill>
  </fills>
  <borders count="12">
    <border/>
    <border>
      <left/>
      <top/>
      <bottom style="thin">
        <color rgb="FF808080"/>
      </bottom>
    </border>
    <border>
      <top/>
      <bottom style="thin">
        <color rgb="FF808080"/>
      </bottom>
    </border>
    <border>
      <left/>
      <right/>
      <top/>
      <bottom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/>
      <top style="thin">
        <color rgb="FF808080"/>
      </top>
      <bottom/>
    </border>
    <border>
      <right style="thin">
        <color rgb="FF969696"/>
      </right>
      <top style="thin">
        <color rgb="FF808080"/>
      </top>
      <bottom/>
    </border>
    <border>
      <left style="thin">
        <color rgb="FF969696"/>
      </left>
      <right style="thin">
        <color rgb="FF969696"/>
      </right>
      <top/>
      <bottom style="thin">
        <color rgb="FF969696"/>
      </bottom>
    </border>
    <border>
      <left/>
      <top/>
      <bottom/>
    </border>
    <border>
      <right style="thin">
        <color rgb="FF969696"/>
      </right>
      <top/>
      <bottom/>
    </border>
    <border>
      <left style="thin">
        <color rgb="FF969696"/>
      </left>
      <right style="thin">
        <color rgb="FF969696"/>
      </right>
      <top style="thin">
        <color rgb="FF969696"/>
      </top>
      <bottom style="thin">
        <color rgb="FF969696"/>
      </bottom>
    </border>
    <border>
      <left/>
      <right/>
      <top/>
      <bottom style="thin">
        <color rgb="FF000000"/>
      </bottom>
    </border>
  </borders>
  <cellStyleXfs count="1">
    <xf borderId="0" fillId="0" fontId="0" numFmtId="0" applyAlignment="1" applyFont="1"/>
  </cellStyleXfs>
  <cellXfs count="48">
    <xf borderId="0" fillId="0" fontId="0" numFmtId="0" xfId="0" applyAlignment="1" applyFont="1">
      <alignment readingOrder="0" shrinkToFit="0" vertical="bottom" wrapText="0"/>
    </xf>
    <xf borderId="0" fillId="2" fontId="1" numFmtId="0" xfId="0" applyAlignment="1" applyFill="1" applyFont="1">
      <alignment horizontal="center" vertical="center"/>
    </xf>
    <xf borderId="0" fillId="0" fontId="2" numFmtId="0" xfId="0" applyFont="1"/>
    <xf borderId="1" fillId="3" fontId="3" numFmtId="0" xfId="0" applyAlignment="1" applyBorder="1" applyFill="1" applyFont="1">
      <alignment horizontal="center" vertical="center"/>
    </xf>
    <xf borderId="2" fillId="0" fontId="4" numFmtId="0" xfId="0" applyBorder="1" applyFont="1"/>
    <xf borderId="3" fillId="4" fontId="5" numFmtId="0" xfId="0" applyAlignment="1" applyBorder="1" applyFill="1" applyFont="1">
      <alignment horizontal="left"/>
    </xf>
    <xf borderId="3" fillId="4" fontId="6" numFmtId="0" xfId="0" applyBorder="1" applyFont="1"/>
    <xf borderId="4" fillId="3" fontId="7" numFmtId="0" xfId="0" applyAlignment="1" applyBorder="1" applyFont="1">
      <alignment horizontal="center" vertical="center"/>
    </xf>
    <xf borderId="5" fillId="4" fontId="6" numFmtId="0" xfId="0" applyAlignment="1" applyBorder="1" applyFont="1">
      <alignment horizontal="right"/>
    </xf>
    <xf borderId="6" fillId="0" fontId="4" numFmtId="0" xfId="0" applyBorder="1" applyFont="1"/>
    <xf borderId="7" fillId="5" fontId="6" numFmtId="164" xfId="0" applyBorder="1" applyFill="1" applyFont="1" applyNumberFormat="1"/>
    <xf borderId="3" fillId="4" fontId="6" numFmtId="0" xfId="0" applyAlignment="1" applyBorder="1" applyFont="1">
      <alignment horizontal="right"/>
    </xf>
    <xf borderId="7" fillId="4" fontId="6" numFmtId="165" xfId="0" applyBorder="1" applyFont="1" applyNumberFormat="1"/>
    <xf borderId="4" fillId="0" fontId="8" numFmtId="0" xfId="0" applyAlignment="1" applyBorder="1" applyFont="1">
      <alignment horizontal="center" vertical="center"/>
    </xf>
    <xf borderId="8" fillId="4" fontId="6" numFmtId="0" xfId="0" applyAlignment="1" applyBorder="1" applyFont="1">
      <alignment horizontal="right"/>
    </xf>
    <xf borderId="9" fillId="0" fontId="4" numFmtId="0" xfId="0" applyBorder="1" applyFont="1"/>
    <xf borderId="10" fillId="5" fontId="6" numFmtId="10" xfId="0" applyBorder="1" applyFont="1" applyNumberFormat="1"/>
    <xf borderId="10" fillId="4" fontId="6" numFmtId="165" xfId="0" applyBorder="1" applyFont="1" applyNumberFormat="1"/>
    <xf borderId="10" fillId="5" fontId="6" numFmtId="0" xfId="0" applyBorder="1" applyFont="1"/>
    <xf borderId="10" fillId="4" fontId="6" numFmtId="166" xfId="0" applyAlignment="1" applyBorder="1" applyFont="1" applyNumberFormat="1">
      <alignment horizontal="right"/>
    </xf>
    <xf borderId="10" fillId="5" fontId="6" numFmtId="167" xfId="0" applyAlignment="1" applyBorder="1" applyFont="1" applyNumberFormat="1">
      <alignment horizontal="right"/>
    </xf>
    <xf borderId="10" fillId="4" fontId="6" numFmtId="0" xfId="0" applyAlignment="1" applyBorder="1" applyFont="1">
      <alignment horizontal="center"/>
    </xf>
    <xf borderId="10" fillId="4" fontId="6" numFmtId="167" xfId="0" applyAlignment="1" applyBorder="1" applyFont="1" applyNumberFormat="1">
      <alignment horizontal="center"/>
    </xf>
    <xf borderId="0" fillId="0" fontId="8" numFmtId="0" xfId="0" applyAlignment="1" applyFont="1">
      <alignment horizontal="center" vertical="center"/>
    </xf>
    <xf borderId="7" fillId="4" fontId="6" numFmtId="0" xfId="0" applyBorder="1" applyFont="1"/>
    <xf borderId="10" fillId="4" fontId="6" numFmtId="168" xfId="0" applyBorder="1" applyFont="1" applyNumberFormat="1"/>
    <xf borderId="0" fillId="0" fontId="2" numFmtId="0" xfId="0" applyAlignment="1" applyFont="1">
      <alignment horizontal="right"/>
    </xf>
    <xf borderId="0" fillId="0" fontId="2" numFmtId="166" xfId="0" applyFont="1" applyNumberFormat="1"/>
    <xf borderId="10" fillId="4" fontId="9" numFmtId="166" xfId="0" applyBorder="1" applyFont="1" applyNumberFormat="1"/>
    <xf borderId="10" fillId="4" fontId="6" numFmtId="166" xfId="0" applyBorder="1" applyFont="1" applyNumberFormat="1"/>
    <xf borderId="3" fillId="4" fontId="10" numFmtId="0" xfId="0" applyAlignment="1" applyBorder="1" applyFont="1">
      <alignment horizontal="center"/>
    </xf>
    <xf borderId="0" fillId="0" fontId="6" numFmtId="0" xfId="0" applyFont="1"/>
    <xf borderId="0" fillId="0" fontId="6" numFmtId="10" xfId="0" applyFont="1" applyNumberFormat="1"/>
    <xf borderId="11" fillId="6" fontId="7" numFmtId="0" xfId="0" applyAlignment="1" applyBorder="1" applyFill="1" applyFont="1">
      <alignment horizontal="center" vertical="center"/>
    </xf>
    <xf borderId="0" fillId="0" fontId="2" numFmtId="0" xfId="0" applyAlignment="1" applyFont="1">
      <alignment vertical="center"/>
    </xf>
    <xf borderId="3" fillId="4" fontId="6" numFmtId="0" xfId="0" applyAlignment="1" applyBorder="1" applyFont="1">
      <alignment horizontal="center" vertical="center"/>
    </xf>
    <xf borderId="3" fillId="4" fontId="6" numFmtId="167" xfId="0" applyAlignment="1" applyBorder="1" applyFont="1" applyNumberFormat="1">
      <alignment horizontal="center" vertical="center"/>
    </xf>
    <xf borderId="3" fillId="4" fontId="6" numFmtId="169" xfId="0" applyAlignment="1" applyBorder="1" applyFont="1" applyNumberFormat="1">
      <alignment horizontal="center" vertical="center"/>
    </xf>
    <xf borderId="0" fillId="0" fontId="6" numFmtId="0" xfId="0" applyAlignment="1" applyFont="1">
      <alignment horizontal="center" vertical="center"/>
    </xf>
    <xf borderId="0" fillId="0" fontId="6" numFmtId="167" xfId="0" applyAlignment="1" applyFont="1" applyNumberFormat="1">
      <alignment horizontal="center" vertical="center"/>
    </xf>
    <xf borderId="0" fillId="0" fontId="6" numFmtId="170" xfId="0" applyAlignment="1" applyFont="1" applyNumberFormat="1">
      <alignment horizontal="center" vertical="center"/>
    </xf>
    <xf borderId="3" fillId="7" fontId="6" numFmtId="170" xfId="0" applyAlignment="1" applyBorder="1" applyFill="1" applyFont="1" applyNumberFormat="1">
      <alignment horizontal="center" vertical="center"/>
    </xf>
    <xf borderId="0" fillId="0" fontId="11" numFmtId="4" xfId="0" applyAlignment="1" applyFont="1" applyNumberFormat="1">
      <alignment horizontal="right"/>
    </xf>
    <xf borderId="0" fillId="6" fontId="6" numFmtId="0" xfId="0" applyAlignment="1" applyFont="1">
      <alignment horizontal="center" vertical="center"/>
    </xf>
    <xf borderId="0" fillId="6" fontId="9" numFmtId="167" xfId="0" applyAlignment="1" applyFont="1" applyNumberFormat="1">
      <alignment horizontal="center" vertical="center"/>
    </xf>
    <xf borderId="0" fillId="6" fontId="9" numFmtId="170" xfId="0" applyAlignment="1" applyFont="1" applyNumberFormat="1">
      <alignment horizontal="center" vertical="center"/>
    </xf>
    <xf borderId="0" fillId="6" fontId="2" numFmtId="0" xfId="0" applyFont="1"/>
    <xf borderId="0" fillId="6" fontId="6" numFmtId="170" xfId="0" applyAlignment="1" applyFont="1" applyNumberFormat="1">
      <alignment horizontal="center" vertical="center"/>
    </xf>
  </cellXfs>
  <cellStyles count="1">
    <cellStyle xfId="0" name="Normal" builtinId="0"/>
  </cellStyles>
  <dxfs count="1">
    <dxf>
      <font>
        <b/>
        <color rgb="FF003366"/>
      </font>
      <fill>
        <patternFill patternType="solid">
          <fgColor rgb="FFCC99FF"/>
          <bgColor rgb="FFCC99FF"/>
        </patternFill>
      </fill>
      <border/>
    </dxf>
  </dxfs>
</styleSheet>
</file>

<file path=xl/_rels/comments1.xml.rels><?xml version="1.0" encoding="UTF-8" standalone="yes"?><Relationships xmlns="http://schemas.openxmlformats.org/package/2006/relationships"><Relationship Id="rId1" Type="http://customschemas.google.com/relationships/workbookmetadata" Target="commentsmeta0"/></Relationships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10" Type="http://customschemas.google.com/relationships/workbookmetadata" Target="metadata"/><Relationship Id="rId9" Type="http://schemas.openxmlformats.org/officeDocument/2006/relationships/externalLink" Target="externalLinks/externalLink5.xml"/><Relationship Id="rId5" Type="http://schemas.openxmlformats.org/officeDocument/2006/relationships/externalLink" Target="externalLinks/externalLink1.xml"/><Relationship Id="rId6" Type="http://schemas.openxmlformats.org/officeDocument/2006/relationships/externalLink" Target="externalLinks/externalLink2.xml"/><Relationship Id="rId7" Type="http://schemas.openxmlformats.org/officeDocument/2006/relationships/externalLink" Target="externalLinks/externalLink3.xml"/><Relationship Id="rId8" Type="http://schemas.openxmlformats.org/officeDocument/2006/relationships/externalLink" Target="externalLinks/externalLink4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2</xdr:col>
      <xdr:colOff>495300</xdr:colOff>
      <xdr:row>0</xdr:row>
      <xdr:rowOff>57150</xdr:rowOff>
    </xdr:from>
    <xdr:ext cx="3648075" cy="1924050"/>
    <xdr:pic>
      <xdr:nvPicPr>
        <xdr:cNvPr id="0" name="image1.png" title="Imagen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externalLinks/_rels/externalLink1.xml.rels><?xml version="1.0" encoding="UTF-8" standalone="yes"?><Relationships xmlns="http://schemas.openxmlformats.org/package/2006/relationships"><Relationship Id="rId1" Type="http://schemas.openxmlformats.org/officeDocument/2006/relationships/externalLinkPath" Target="Calculadora_de_Gastos_Mensuales.xlsx" TargetMode="External"/></Relationships>
</file>

<file path=xl/externalLinks/_rels/externalLink2.xml.rels><?xml version="1.0" encoding="UTF-8" standalone="yes"?><Relationships xmlns="http://schemas.openxmlformats.org/package/2006/relationships"><Relationship Id="rId1" Type="http://schemas.openxmlformats.org/officeDocument/2006/relationships/externalLinkPath" Target="Prestamos_hipotecarios.xlsx" TargetMode="External"/></Relationships>
</file>

<file path=xl/externalLinks/_rels/externalLink3.xml.rels><?xml version="1.0" encoding="UTF-8" standalone="yes"?><Relationships xmlns="http://schemas.openxmlformats.org/package/2006/relationships"><Relationship Id="rId1" Type="http://schemas.openxmlformats.org/officeDocument/2006/relationships/externalLinkPath" Target="planilla-de-excel-para-calculo-de-interes-simple-y-compuesto.xlsx" TargetMode="External"/></Relationships>
</file>

<file path=xl/externalLinks/_rels/externalLink4.xml.rels><?xml version="1.0" encoding="UTF-8" standalone="yes"?><Relationships xmlns="http://schemas.openxmlformats.org/package/2006/relationships"><Relationship Id="rId1" Type="http://schemas.openxmlformats.org/officeDocument/2006/relationships/externalLinkPath" Target="/Users/santiago/Downloads/planilla-de-excel-para-el-aplicativo-de-compras-y-ventas.xlsx" TargetMode="External"/></Relationships>
</file>

<file path=xl/externalLinks/_rels/externalLink5.xml.rels><?xml version="1.0" encoding="UTF-8" standalone="yes"?><Relationships xmlns="http://schemas.openxmlformats.org/package/2006/relationships"><Relationship Id="rId1" Type="http://schemas.openxmlformats.org/officeDocument/2006/relationships/externalLinkPath" Target="planificar-la-vuelta-al-cole-con-excel.xls" TargetMode="External"/></Relationships>
</file>

<file path=xl/externalLinks/externalLink1.xml><?xml version="1.0" encoding="utf-8"?>
<externalLin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externalBook r:id="rId1">
    <sheetNames>
      <sheetName val="Calculadora de Gastos Mensuales"/>
    </sheetNames>
    <sheetDataSet>
      <sheetData sheetId="0"/>
    </sheetDataSet>
  </externalBook>
</externalLink>
</file>

<file path=xl/externalLinks/externalLink2.xml><?xml version="1.0" encoding="utf-8"?>
<externalLin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externalBook r:id="rId1">
    <sheetNames>
      <sheetName val="Préstamo hipotecario"/>
    </sheet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externalBook r:id="rId1">
    <sheetNames>
      <sheetName val="- AYUDA -"/>
      <sheetName val="Interés Simple y Compuesto"/>
      <sheetName val="Auxiliar"/>
    </sheetNames>
    <sheetDataSet>
      <sheetData sheetId="0" refreshError="1"/>
      <sheetData sheetId="1" refreshError="1"/>
      <sheetData sheetId="2"/>
    </sheetDataSet>
  </externalBook>
</externalLink>
</file>

<file path=xl/externalLinks/externalLink4.xml><?xml version="1.0" encoding="utf-8"?>
<externalLin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externalBook r:id="rId1">
    <sheetNames>
      <sheetName val="Tabla de Comprobantes"/>
    </sheetNames>
    <sheetDataSet>
      <sheetData sheetId="0" refreshError="1"/>
    </sheetDataSet>
  </externalBook>
</externalLink>
</file>

<file path=xl/externalLinks/externalLink5.xml><?xml version="1.0" encoding="utf-8"?>
<externalLin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externalBook r:id="rId1">
    <sheetNames>
      <sheetName val="Lista de la compra"/>
      <sheetName val="Desglose del presupuesto"/>
      <sheetName val="Lista de tareas pendientes"/>
      <sheetName val="Lista de uso compartido"/>
    </sheetNames>
    <sheetDataSet>
      <sheetData sheetId="0"/>
      <sheetData sheetId="1"/>
      <sheetData sheetId="2"/>
      <sheetData sheetId="3"/>
    </sheetDataSet>
  </externalBook>
</externalLink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91B936"/>
      </a:accent1>
      <a:accent2>
        <a:srgbClr val="7779CE"/>
      </a:accent2>
      <a:accent3>
        <a:srgbClr val="EA157A"/>
      </a:accent3>
      <a:accent4>
        <a:srgbClr val="FEB80A"/>
      </a:accent4>
      <a:accent5>
        <a:srgbClr val="00ADDC"/>
      </a:accent5>
      <a:accent6>
        <a:srgbClr val="FE8E40"/>
      </a:accent6>
      <a:hlink>
        <a:srgbClr val="00ADDC"/>
      </a:hlink>
      <a:folHlink>
        <a:srgbClr val="00ADDC"/>
      </a:folHlink>
    </a:clrScheme>
    <a:fontScheme name="Sheets">
      <a:majorFont>
        <a:latin typeface="Verdana"/>
        <a:ea typeface="Verdana"/>
        <a:cs typeface="Verdana"/>
      </a:majorFont>
      <a:minorFont>
        <a:latin typeface="Verdana"/>
        <a:ea typeface="Verdana"/>
        <a:cs typeface="Verdan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comments" Target="../comments1.xml"/><Relationship Id="rId2" Type="http://schemas.openxmlformats.org/officeDocument/2006/relationships/drawing" Target="../drawings/drawing1.xml"/><Relationship Id="rId3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0070C0"/>
    <pageSetUpPr/>
  </sheetPr>
  <sheetViews>
    <sheetView showGridLines="0" workbookViewId="0"/>
  </sheetViews>
  <sheetFormatPr customHeight="1" defaultColWidth="11.22" defaultRowHeight="15.0"/>
  <cols>
    <col customWidth="1" min="1" max="1" width="4.0"/>
    <col customWidth="1" min="2" max="2" width="11.44"/>
    <col customWidth="1" min="3" max="3" width="10.67"/>
    <col customWidth="1" min="4" max="4" width="14.33"/>
    <col customWidth="1" min="5" max="5" width="12.0"/>
    <col customWidth="1" min="6" max="6" width="16.67"/>
    <col customWidth="1" min="7" max="7" width="15.11"/>
    <col customWidth="1" min="8" max="8" width="2.44"/>
    <col customWidth="1" min="9" max="9" width="10.56"/>
    <col customWidth="1" min="10" max="10" width="12.44"/>
    <col customWidth="1" min="11" max="11" width="16.44"/>
    <col customWidth="1" min="12" max="12" width="9.56"/>
    <col customWidth="1" min="13" max="26" width="6.44"/>
  </cols>
  <sheetData>
    <row r="1" ht="30.0" customHeight="1">
      <c r="A1" s="1"/>
      <c r="B1" s="1"/>
      <c r="C1" s="1"/>
      <c r="D1" s="1"/>
      <c r="E1" s="1"/>
      <c r="F1" s="1"/>
      <c r="G1" s="1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ht="30.0" customHeight="1">
      <c r="A2" s="1"/>
      <c r="B2" s="1"/>
      <c r="C2" s="1"/>
      <c r="D2" s="1"/>
      <c r="E2" s="1"/>
      <c r="F2" s="1"/>
      <c r="G2" s="1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ht="30.0" customHeight="1">
      <c r="A3" s="1"/>
      <c r="B3" s="1"/>
      <c r="C3" s="1"/>
      <c r="D3" s="1"/>
      <c r="E3" s="1"/>
      <c r="F3" s="1"/>
      <c r="G3" s="1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ht="30.0" customHeight="1">
      <c r="A4" s="1"/>
      <c r="B4" s="1"/>
      <c r="C4" s="1"/>
      <c r="D4" s="1"/>
      <c r="E4" s="1"/>
      <c r="F4" s="1"/>
      <c r="G4" s="1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ht="30.0" customHeight="1">
      <c r="A5" s="1"/>
      <c r="B5" s="1"/>
      <c r="C5" s="1"/>
      <c r="D5" s="1"/>
      <c r="E5" s="1"/>
      <c r="F5" s="1"/>
      <c r="G5" s="1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ht="30.0" customHeight="1">
      <c r="A6" s="3" t="s">
        <v>0</v>
      </c>
      <c r="B6" s="4"/>
      <c r="C6" s="4"/>
      <c r="D6" s="4"/>
      <c r="E6" s="4"/>
      <c r="F6" s="4"/>
      <c r="G6" s="4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ht="12.75" customHeight="1">
      <c r="A7" s="5"/>
      <c r="B7" s="6"/>
      <c r="C7" s="6"/>
      <c r="D7" s="6"/>
      <c r="E7" s="6"/>
      <c r="F7" s="6"/>
      <c r="G7" s="6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ht="12.75" customHeight="1">
      <c r="A8" s="6"/>
      <c r="B8" s="6"/>
      <c r="C8" s="6"/>
      <c r="D8" s="6"/>
      <c r="E8" s="6"/>
      <c r="F8" s="6"/>
      <c r="G8" s="6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ht="21.0" customHeight="1">
      <c r="A9" s="6"/>
      <c r="B9" s="3" t="s">
        <v>1</v>
      </c>
      <c r="C9" s="4"/>
      <c r="D9" s="4"/>
      <c r="E9" s="6"/>
      <c r="F9" s="3" t="s">
        <v>2</v>
      </c>
      <c r="G9" s="4"/>
      <c r="H9" s="2"/>
      <c r="I9" s="2"/>
      <c r="J9" s="7" t="s">
        <v>3</v>
      </c>
      <c r="K9" s="7" t="s">
        <v>4</v>
      </c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ht="15.0" customHeight="1">
      <c r="A10" s="6"/>
      <c r="B10" s="8" t="s">
        <v>5</v>
      </c>
      <c r="C10" s="9"/>
      <c r="D10" s="10">
        <v>5000000.0</v>
      </c>
      <c r="E10" s="6"/>
      <c r="F10" s="11" t="s">
        <v>6</v>
      </c>
      <c r="G10" s="12">
        <f>SUM(E26:E38)+SUM(F26:F38)</f>
        <v>11310562.74</v>
      </c>
      <c r="H10" s="2"/>
      <c r="I10" s="2"/>
      <c r="J10" s="13" t="s">
        <v>7</v>
      </c>
      <c r="K10" s="13">
        <v>1.0</v>
      </c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ht="15.0" customHeight="1">
      <c r="A11" s="6"/>
      <c r="B11" s="14" t="s">
        <v>8</v>
      </c>
      <c r="C11" s="15"/>
      <c r="D11" s="16">
        <v>0.25</v>
      </c>
      <c r="E11" s="6"/>
      <c r="F11" s="11" t="s">
        <v>9</v>
      </c>
      <c r="G11" s="17">
        <f>SUM(E25:E38)</f>
        <v>1310562.74</v>
      </c>
      <c r="H11" s="2"/>
      <c r="I11" s="2"/>
      <c r="J11" s="13" t="s">
        <v>10</v>
      </c>
      <c r="K11" s="13">
        <v>2.0</v>
      </c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ht="15.0" customHeight="1">
      <c r="A12" s="6"/>
      <c r="B12" s="14" t="s">
        <v>11</v>
      </c>
      <c r="C12" s="15"/>
      <c r="D12" s="18">
        <v>1.0</v>
      </c>
      <c r="E12" s="6"/>
      <c r="F12" s="11" t="s">
        <v>12</v>
      </c>
      <c r="G12" s="19" t="str">
        <f>IF((D20-G11)&lt;0.15,"None",(D20-G11))</f>
        <v>None</v>
      </c>
      <c r="H12" s="2"/>
      <c r="I12" s="2"/>
      <c r="J12" s="13" t="s">
        <v>13</v>
      </c>
      <c r="K12" s="13">
        <v>4.0</v>
      </c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ht="15.0" customHeight="1">
      <c r="A13" s="6"/>
      <c r="B13" s="14" t="s">
        <v>14</v>
      </c>
      <c r="C13" s="15"/>
      <c r="D13" s="20">
        <v>45073.0</v>
      </c>
      <c r="E13" s="6"/>
      <c r="F13" s="11" t="s">
        <v>15</v>
      </c>
      <c r="G13" s="21">
        <f>MAX(A25:A38)</f>
        <v>11</v>
      </c>
      <c r="H13" s="2"/>
      <c r="I13" s="2"/>
      <c r="J13" s="13" t="s">
        <v>16</v>
      </c>
      <c r="K13" s="13">
        <v>6.0</v>
      </c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ht="15.0" customHeight="1">
      <c r="A14" s="6"/>
      <c r="B14" s="14" t="s">
        <v>17</v>
      </c>
      <c r="C14" s="15"/>
      <c r="D14" s="20" t="s">
        <v>18</v>
      </c>
      <c r="E14" s="6"/>
      <c r="F14" s="11" t="s">
        <v>19</v>
      </c>
      <c r="G14" s="22">
        <f>MAX(B25:B38)</f>
        <v>45378</v>
      </c>
      <c r="H14" s="2"/>
      <c r="I14" s="2"/>
      <c r="J14" s="13" t="s">
        <v>20</v>
      </c>
      <c r="K14" s="13">
        <v>12.0</v>
      </c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ht="12.75" customHeight="1">
      <c r="A15" s="6"/>
      <c r="B15" s="6"/>
      <c r="C15" s="6"/>
      <c r="D15" s="6"/>
      <c r="E15" s="6"/>
      <c r="F15" s="6"/>
      <c r="G15" s="6"/>
      <c r="H15" s="2"/>
      <c r="I15" s="2"/>
      <c r="J15" s="13" t="s">
        <v>21</v>
      </c>
      <c r="K15" s="13">
        <v>24.0</v>
      </c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ht="18.75" customHeight="1">
      <c r="A16" s="6"/>
      <c r="B16" s="3" t="s">
        <v>22</v>
      </c>
      <c r="C16" s="4"/>
      <c r="D16" s="4"/>
      <c r="E16" s="6"/>
      <c r="F16" s="6"/>
      <c r="G16" s="6"/>
      <c r="H16" s="2"/>
      <c r="I16" s="2"/>
      <c r="J16" s="23"/>
      <c r="K16" s="23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ht="15.0" customHeight="1">
      <c r="A17" s="6"/>
      <c r="B17" s="6"/>
      <c r="C17" s="11" t="s">
        <v>15</v>
      </c>
      <c r="D17" s="24">
        <f>nper</f>
        <v>12</v>
      </c>
      <c r="E17" s="6"/>
      <c r="F17" s="6"/>
      <c r="G17" s="6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ht="15.0" customHeight="1">
      <c r="A18" s="6"/>
      <c r="B18" s="6"/>
      <c r="C18" s="11" t="s">
        <v>23</v>
      </c>
      <c r="D18" s="25">
        <f>D11/periods_per_year</f>
        <v>0.02083333333</v>
      </c>
      <c r="E18" s="6"/>
      <c r="F18" s="6"/>
      <c r="G18" s="6"/>
      <c r="H18" s="2"/>
      <c r="I18" s="26"/>
      <c r="J18" s="2"/>
      <c r="K18" s="2"/>
      <c r="L18" s="27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ht="15.0" customHeight="1">
      <c r="A19" s="6"/>
      <c r="B19" s="6"/>
      <c r="C19" s="11" t="s">
        <v>24</v>
      </c>
      <c r="D19" s="28">
        <f>ROUND(-PMT(rate,nper,loan_amount),2)</f>
        <v>475221.02</v>
      </c>
      <c r="E19" s="6"/>
      <c r="F19" s="6"/>
      <c r="G19" s="6"/>
      <c r="H19" s="2"/>
      <c r="I19" s="26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ht="15.0" customHeight="1">
      <c r="A20" s="6"/>
      <c r="B20" s="6"/>
      <c r="C20" s="11" t="s">
        <v>9</v>
      </c>
      <c r="D20" s="29">
        <f>D21-loan_amount</f>
        <v>702652.1958</v>
      </c>
      <c r="E20" s="6"/>
      <c r="F20" s="6"/>
      <c r="G20" s="6"/>
      <c r="H20" s="2"/>
      <c r="I20" s="26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ht="15.0" customHeight="1">
      <c r="A21" s="6"/>
      <c r="B21" s="6"/>
      <c r="C21" s="11" t="s">
        <v>6</v>
      </c>
      <c r="D21" s="29">
        <f>D17*(-PMT(rate,nper,loan_amount))</f>
        <v>5702652.196</v>
      </c>
      <c r="E21" s="6"/>
      <c r="F21" s="6"/>
      <c r="G21" s="6"/>
      <c r="H21" s="2"/>
      <c r="I21" s="26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ht="12.75" customHeight="1">
      <c r="A22" s="6"/>
      <c r="B22" s="6"/>
      <c r="C22" s="11"/>
      <c r="D22" s="30"/>
      <c r="E22" s="6"/>
      <c r="F22" s="6"/>
      <c r="G22" s="6"/>
      <c r="H22" s="2"/>
      <c r="I22" s="26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ht="12.75" customHeight="1">
      <c r="A23" s="31"/>
      <c r="B23" s="31"/>
      <c r="C23" s="31"/>
      <c r="D23" s="32"/>
      <c r="E23" s="31"/>
      <c r="F23" s="31"/>
      <c r="G23" s="31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ht="28.5" customHeight="1">
      <c r="A24" s="33" t="s">
        <v>25</v>
      </c>
      <c r="B24" s="33" t="s">
        <v>26</v>
      </c>
      <c r="C24" s="33" t="s">
        <v>27</v>
      </c>
      <c r="D24" s="33" t="s">
        <v>28</v>
      </c>
      <c r="E24" s="33" t="s">
        <v>29</v>
      </c>
      <c r="F24" s="33" t="s">
        <v>30</v>
      </c>
      <c r="G24" s="33" t="s">
        <v>31</v>
      </c>
      <c r="H24" s="34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ht="12.75" customHeight="1">
      <c r="A25" s="35"/>
      <c r="B25" s="36"/>
      <c r="C25" s="35"/>
      <c r="D25" s="35"/>
      <c r="E25" s="35"/>
      <c r="F25" s="35"/>
      <c r="G25" s="37">
        <f>loan_amount</f>
        <v>5000000</v>
      </c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ht="12.75" customHeight="1">
      <c r="A26" s="38">
        <f t="shared" ref="A26:A38" si="1">IF(G25="","",IF(OR(A25&gt;=nper,ROUND(G25,2)&lt;=0),"",A25+1))</f>
        <v>1</v>
      </c>
      <c r="B26" s="39">
        <f>IF(A26="","",IF(periods_per_year=26,IF(A26=1,fpdate,B25+14),IF(periods_per_year=52,IF(A26=1,fpdate,B25+7),DATE(YEAR(fpdate),MONTH(fpdate)+(A26-1)*months_per_period,IF(periods_per_year=24,IF((1-MOD(A26,2))=1,DAY(fpdate)+14,DAY(fpdate)),DAY(fpdate))))))</f>
        <v>45073</v>
      </c>
      <c r="C26" s="40">
        <f>IF(A26="","",IF(OR(A26=nper,payment&gt;ROUND((1+rate)*G25,2)),ROUND((1+rate)*G25,2),payment))</f>
        <v>475221.02</v>
      </c>
      <c r="D26" s="41">
        <v>0.0</v>
      </c>
      <c r="E26" s="40">
        <f>IF(A26="","",ROUND(rate*G25,2))</f>
        <v>104166.67</v>
      </c>
      <c r="F26" s="40">
        <f t="shared" ref="F26:F37" si="2">IF(A26="","",C26-E26+D26)</f>
        <v>371054.35</v>
      </c>
      <c r="G26" s="40">
        <f t="shared" ref="G26:G37" si="3">IF(A26="","",G25-F26)</f>
        <v>4628945.65</v>
      </c>
      <c r="H26" s="4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ht="12.75" customHeight="1">
      <c r="A27" s="38">
        <f t="shared" si="1"/>
        <v>2</v>
      </c>
      <c r="B27" s="39">
        <f>IF(A27="","",IF(periods_per_year=26,IF(A27=1,fpdate,B26+14),IF(periods_per_year=52,IF(A27=1,fpdate,B26+7),DATE(YEAR(fpdate),MONTH(fpdate)+(A27-1)*months_per_period,IF(periods_per_year=24,IF((1-MOD(A27,2))=1,DAY(fpdate)+14,DAY(fpdate)),DAY(fpdate))))))</f>
        <v>45104</v>
      </c>
      <c r="C27" s="40">
        <f>IF(A27="","",IF(OR(A27=nper,payment&gt;ROUND((1+rate)*G26,2)),ROUND((1+rate)*G26,2),payment))</f>
        <v>475221.02</v>
      </c>
      <c r="D27" s="41">
        <v>0.0</v>
      </c>
      <c r="E27" s="40">
        <f>IF(A27="","",ROUND(rate*G26,2))</f>
        <v>96436.37</v>
      </c>
      <c r="F27" s="40">
        <f t="shared" si="2"/>
        <v>378784.65</v>
      </c>
      <c r="G27" s="40">
        <f t="shared" si="3"/>
        <v>4250161</v>
      </c>
      <c r="H27" s="4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ht="12.75" customHeight="1">
      <c r="A28" s="38">
        <f t="shared" si="1"/>
        <v>3</v>
      </c>
      <c r="B28" s="39">
        <f>IF(A28="","",IF(periods_per_year=26,IF(A28=1,fpdate,B27+14),IF(periods_per_year=52,IF(A28=1,fpdate,B27+7),DATE(YEAR(fpdate),MONTH(fpdate)+(A28-1)*months_per_period,IF(periods_per_year=24,IF((1-MOD(A28,2))=1,DAY(fpdate)+14,DAY(fpdate)),DAY(fpdate))))))</f>
        <v>45134</v>
      </c>
      <c r="C28" s="40">
        <f>IF(A28="","",IF(OR(A28=nper,payment&gt;ROUND((1+rate)*G27,2)),ROUND((1+rate)*G27,2),payment))</f>
        <v>475221.02</v>
      </c>
      <c r="D28" s="41">
        <v>0.0</v>
      </c>
      <c r="E28" s="40">
        <f>IF(A28="","",ROUND(rate*G27,2))</f>
        <v>88545.02</v>
      </c>
      <c r="F28" s="40">
        <f t="shared" si="2"/>
        <v>386676</v>
      </c>
      <c r="G28" s="40">
        <f t="shared" si="3"/>
        <v>3863485</v>
      </c>
      <c r="H28" s="4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ht="12.75" customHeight="1">
      <c r="A29" s="38">
        <f t="shared" si="1"/>
        <v>4</v>
      </c>
      <c r="B29" s="39">
        <f>IF(A29="","",IF(periods_per_year=26,IF(A29=1,fpdate,B28+14),IF(periods_per_year=52,IF(A29=1,fpdate,B28+7),DATE(YEAR(fpdate),MONTH(fpdate)+(A29-1)*months_per_period,IF(periods_per_year=24,IF((1-MOD(A29,2))=1,DAY(fpdate)+14,DAY(fpdate)),DAY(fpdate))))))</f>
        <v>45165</v>
      </c>
      <c r="C29" s="40">
        <f>IF(A29="","",IF(OR(A29=nper,payment&gt;ROUND((1+rate)*G28,2)),ROUND((1+rate)*G28,2),payment))</f>
        <v>475221.02</v>
      </c>
      <c r="D29" s="41">
        <v>0.0</v>
      </c>
      <c r="E29" s="40">
        <f>IF(A29="","",ROUND(rate*G28,2))</f>
        <v>80489.27</v>
      </c>
      <c r="F29" s="40">
        <f t="shared" si="2"/>
        <v>394731.75</v>
      </c>
      <c r="G29" s="40">
        <f t="shared" si="3"/>
        <v>3468753.25</v>
      </c>
      <c r="H29" s="4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ht="12.75" customHeight="1">
      <c r="A30" s="38">
        <f t="shared" si="1"/>
        <v>5</v>
      </c>
      <c r="B30" s="39">
        <f>IF(A30="","",IF(periods_per_year=26,IF(A30=1,fpdate,B29+14),IF(periods_per_year=52,IF(A30=1,fpdate,B29+7),DATE(YEAR(fpdate),MONTH(fpdate)+(A30-1)*months_per_period,IF(periods_per_year=24,IF((1-MOD(A30,2))=1,DAY(fpdate)+14,DAY(fpdate)),DAY(fpdate))))))</f>
        <v>45196</v>
      </c>
      <c r="C30" s="40">
        <f>IF(A30="","",IF(OR(A30=nper,payment&gt;ROUND((1+rate)*G29,2)),ROUND((1+rate)*G29,2),payment))</f>
        <v>475221.02</v>
      </c>
      <c r="D30" s="41">
        <v>0.0</v>
      </c>
      <c r="E30" s="40">
        <f>IF(A30="","",ROUND(rate*G29,2))</f>
        <v>72265.69</v>
      </c>
      <c r="F30" s="40">
        <f t="shared" si="2"/>
        <v>402955.33</v>
      </c>
      <c r="G30" s="40">
        <f t="shared" si="3"/>
        <v>3065797.92</v>
      </c>
      <c r="H30" s="4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ht="12.75" customHeight="1">
      <c r="A31" s="38">
        <f t="shared" si="1"/>
        <v>6</v>
      </c>
      <c r="B31" s="39">
        <f>IF(A31="","",IF(periods_per_year=26,IF(A31=1,fpdate,B30+14),IF(periods_per_year=52,IF(A31=1,fpdate,B30+7),DATE(YEAR(fpdate),MONTH(fpdate)+(A31-1)*months_per_period,IF(periods_per_year=24,IF((1-MOD(A31,2))=1,DAY(fpdate)+14,DAY(fpdate)),DAY(fpdate))))))</f>
        <v>45226</v>
      </c>
      <c r="C31" s="40">
        <f>IF(A31="","",IF(OR(A31=nper,payment&gt;ROUND((1+rate)*G30,2)),ROUND((1+rate)*G30,2),payment))</f>
        <v>475221.02</v>
      </c>
      <c r="D31" s="41">
        <v>200000.0</v>
      </c>
      <c r="E31" s="40">
        <f>IF(A31="","",ROUND(rate*G30,2))</f>
        <v>63870.79</v>
      </c>
      <c r="F31" s="40">
        <f t="shared" si="2"/>
        <v>611350.23</v>
      </c>
      <c r="G31" s="40">
        <f t="shared" si="3"/>
        <v>2454447.69</v>
      </c>
      <c r="H31" s="4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ht="12.75" customHeight="1">
      <c r="A32" s="38">
        <f t="shared" si="1"/>
        <v>7</v>
      </c>
      <c r="B32" s="39">
        <f>IF(A32="","",IF(periods_per_year=26,IF(A32=1,fpdate,B31+14),IF(periods_per_year=52,IF(A32=1,fpdate,B31+7),DATE(YEAR(fpdate),MONTH(fpdate)+(A32-1)*months_per_period,IF(periods_per_year=24,IF((1-MOD(A32,2))=1,DAY(fpdate)+14,DAY(fpdate)),DAY(fpdate))))))</f>
        <v>45257</v>
      </c>
      <c r="C32" s="40">
        <f>IF(A32="","",IF(OR(A32=nper,payment&gt;ROUND((1+rate)*G31,2)),ROUND((1+rate)*G31,2),payment))</f>
        <v>475221.02</v>
      </c>
      <c r="D32" s="41">
        <v>0.0</v>
      </c>
      <c r="E32" s="40">
        <f>IF(A32="","",ROUND(rate*G31,2))</f>
        <v>51134.33</v>
      </c>
      <c r="F32" s="40">
        <f t="shared" si="2"/>
        <v>424086.69</v>
      </c>
      <c r="G32" s="40">
        <f t="shared" si="3"/>
        <v>2030361</v>
      </c>
      <c r="H32" s="4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ht="12.75" customHeight="1">
      <c r="A33" s="38">
        <f t="shared" si="1"/>
        <v>8</v>
      </c>
      <c r="B33" s="39">
        <f>IF(A33="","",IF(periods_per_year=26,IF(A33=1,fpdate,B32+14),IF(periods_per_year=52,IF(A33=1,fpdate,B32+7),DATE(YEAR(fpdate),MONTH(fpdate)+(A33-1)*months_per_period,IF(periods_per_year=24,IF((1-MOD(A33,2))=1,DAY(fpdate)+14,DAY(fpdate)),DAY(fpdate))))))</f>
        <v>45287</v>
      </c>
      <c r="C33" s="40">
        <f>IF(A33="","",IF(OR(A33=nper,payment&gt;ROUND((1+rate)*G32,2)),ROUND((1+rate)*G32,2),payment))</f>
        <v>475221.02</v>
      </c>
      <c r="D33" s="41">
        <v>250000.0</v>
      </c>
      <c r="E33" s="40">
        <f>IF(A33="","",ROUND(rate*G32,2))</f>
        <v>42299.19</v>
      </c>
      <c r="F33" s="40">
        <f t="shared" si="2"/>
        <v>682921.83</v>
      </c>
      <c r="G33" s="40">
        <f t="shared" si="3"/>
        <v>1347439.17</v>
      </c>
      <c r="H33" s="4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ht="12.75" customHeight="1">
      <c r="A34" s="38">
        <f t="shared" si="1"/>
        <v>9</v>
      </c>
      <c r="B34" s="39">
        <f>IF(A34="","",IF(periods_per_year=26,IF(A34=1,fpdate,B33+14),IF(periods_per_year=52,IF(A34=1,fpdate,B33+7),DATE(YEAR(fpdate),MONTH(fpdate)+(A34-1)*months_per_period,IF(periods_per_year=24,IF((1-MOD(A34,2))=1,DAY(fpdate)+14,DAY(fpdate)),DAY(fpdate))))))</f>
        <v>45318</v>
      </c>
      <c r="C34" s="40">
        <f>IF(A34="","",IF(OR(A34=nper,payment&gt;ROUND((1+rate)*G33,2)),ROUND((1+rate)*G33,2),payment))</f>
        <v>475221.02</v>
      </c>
      <c r="D34" s="41">
        <v>0.0</v>
      </c>
      <c r="E34" s="40">
        <f>IF(A34="","",ROUND(rate*G33,2))</f>
        <v>28071.65</v>
      </c>
      <c r="F34" s="40">
        <f t="shared" si="2"/>
        <v>447149.37</v>
      </c>
      <c r="G34" s="40">
        <f t="shared" si="3"/>
        <v>900289.8</v>
      </c>
      <c r="H34" s="4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ht="12.75" customHeight="1">
      <c r="A35" s="38">
        <f t="shared" si="1"/>
        <v>10</v>
      </c>
      <c r="B35" s="39">
        <f>IF(A35="","",IF(periods_per_year=26,IF(A35=1,fpdate,B34+14),IF(periods_per_year=52,IF(A35=1,fpdate,B34+7),DATE(YEAR(fpdate),MONTH(fpdate)+(A35-1)*months_per_period,IF(periods_per_year=24,IF((1-MOD(A35,2))=1,DAY(fpdate)+14,DAY(fpdate)),DAY(fpdate))))))</f>
        <v>45349</v>
      </c>
      <c r="C35" s="40">
        <f>IF(A35="","",IF(OR(A35=nper,payment&gt;ROUND((1+rate)*G34,2)),ROUND((1+rate)*G34,2),payment))</f>
        <v>475221.02</v>
      </c>
      <c r="D35" s="41">
        <v>0.0</v>
      </c>
      <c r="E35" s="40">
        <f>IF(A35="","",ROUND(rate*G34,2))</f>
        <v>18756.04</v>
      </c>
      <c r="F35" s="40">
        <f t="shared" si="2"/>
        <v>456464.98</v>
      </c>
      <c r="G35" s="40">
        <f t="shared" si="3"/>
        <v>443824.82</v>
      </c>
      <c r="H35" s="4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ht="12.75" customHeight="1">
      <c r="A36" s="38">
        <f t="shared" si="1"/>
        <v>11</v>
      </c>
      <c r="B36" s="39">
        <f>IF(A36="","",IF(periods_per_year=26,IF(A36=1,fpdate,B35+14),IF(periods_per_year=52,IF(A36=1,fpdate,B35+7),DATE(YEAR(fpdate),MONTH(fpdate)+(A36-1)*months_per_period,IF(periods_per_year=24,IF((1-MOD(A36,2))=1,DAY(fpdate)+14,DAY(fpdate)),DAY(fpdate))))))</f>
        <v>45378</v>
      </c>
      <c r="C36" s="40">
        <f>IF(A36="","",IF(OR(A36=nper,payment&gt;ROUND((1+rate)*G35,2)),ROUND((1+rate)*G35,2),payment))</f>
        <v>453071.17</v>
      </c>
      <c r="D36" s="41">
        <v>0.0</v>
      </c>
      <c r="E36" s="40">
        <f>IF(A36="","",ROUND(rate*G35,2))</f>
        <v>9246.35</v>
      </c>
      <c r="F36" s="40">
        <f t="shared" si="2"/>
        <v>443824.82</v>
      </c>
      <c r="G36" s="40">
        <f t="shared" si="3"/>
        <v>-0.0000000001164153218</v>
      </c>
      <c r="H36" s="4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ht="12.75" customHeight="1">
      <c r="A37" s="38" t="str">
        <f t="shared" si="1"/>
        <v/>
      </c>
      <c r="B37" s="39" t="str">
        <f>IF(A37="","",IF(periods_per_year=26,IF(A37=1,fpdate,B36+14),IF(periods_per_year=52,IF(A37=1,fpdate,B36+7),DATE(YEAR(fpdate),MONTH(fpdate)+(A37-1)*months_per_period,IF(periods_per_year=24,IF((1-MOD(A37,2))=1,DAY(fpdate)+14,DAY(fpdate)),DAY(fpdate))))))</f>
        <v/>
      </c>
      <c r="C37" s="40" t="str">
        <f>IF(A37="","",IF(OR(A37=nper,payment&gt;ROUND((1+rate)*G36,2)),ROUND((1+rate)*G36,2),payment))</f>
        <v/>
      </c>
      <c r="D37" s="2"/>
      <c r="E37" s="40" t="str">
        <f>IF(A37="","",ROUND(rate*G36,2))</f>
        <v/>
      </c>
      <c r="F37" s="40" t="str">
        <f t="shared" si="2"/>
        <v/>
      </c>
      <c r="G37" s="40" t="str">
        <f t="shared" si="3"/>
        <v/>
      </c>
      <c r="H37" s="4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ht="12.75" customHeight="1">
      <c r="A38" s="43" t="str">
        <f t="shared" si="1"/>
        <v/>
      </c>
      <c r="B38" s="44" t="s">
        <v>32</v>
      </c>
      <c r="C38" s="45" t="str">
        <f>IF(A38="","",IF(OR(A38=nper,payment&gt;ROUND((1+rate)*G37,2)),ROUND((1+rate)*G37,2),payment))</f>
        <v/>
      </c>
      <c r="D38" s="46"/>
      <c r="E38" s="45">
        <f t="shared" ref="E38:F38" si="4">SUM(E26:E37)</f>
        <v>655281.37</v>
      </c>
      <c r="F38" s="45">
        <f t="shared" si="4"/>
        <v>5000000</v>
      </c>
      <c r="G38" s="47"/>
      <c r="H38" s="4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ht="12.75" customHeight="1">
      <c r="A39" s="46"/>
      <c r="B39" s="46"/>
      <c r="C39" s="46"/>
      <c r="D39" s="46"/>
      <c r="E39" s="46"/>
      <c r="F39" s="46"/>
      <c r="G39" s="46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ht="12.75" customHeight="1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ht="12.75" customHeight="1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ht="12.75" customHeight="1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ht="12.75" customHeight="1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ht="12.75" customHeight="1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ht="12.75" customHeight="1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ht="12.75" customHeight="1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ht="12.75" customHeight="1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ht="12.75" customHeight="1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ht="12.75" customHeight="1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ht="12.75" customHeight="1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ht="12.75" customHeight="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ht="12.75" customHeight="1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ht="12.75" customHeight="1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ht="12.75" customHeight="1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ht="12.75" customHeight="1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ht="12.75" customHeight="1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ht="12.75" customHeight="1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ht="12.75" customHeight="1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ht="12.75" customHeight="1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ht="12.75" customHeight="1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ht="12.75" customHeight="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ht="12.75" customHeight="1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ht="12.75" customHeight="1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ht="12.75" customHeight="1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ht="12.75" customHeight="1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ht="12.75" customHeight="1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ht="12.75" customHeight="1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ht="12.75" customHeight="1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ht="12.75" customHeight="1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ht="12.75" customHeight="1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ht="12.75" customHeight="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ht="12.75" customHeight="1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ht="12.75" customHeight="1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ht="12.75" customHeight="1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ht="12.75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ht="12.75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ht="12.75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ht="12.75" customHeight="1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ht="12.75" customHeight="1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ht="12.75" customHeight="1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ht="12.75" customHeight="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ht="12.75" customHeight="1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ht="12.75" customHeight="1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ht="12.75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ht="12.75" customHeight="1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ht="12.75" customHeight="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ht="12.75" customHeight="1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ht="12.75" customHeight="1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ht="12.75" customHeight="1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ht="12.75" customHeight="1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ht="12.75" customHeight="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ht="12.75" customHeight="1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ht="12.75" customHeight="1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ht="12.75" customHeight="1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ht="12.75" customHeight="1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ht="12.75" customHeight="1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ht="12.75" customHeight="1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ht="12.75" customHeight="1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ht="12.75" customHeight="1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ht="12.75" customHeight="1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ht="12.75" customHeight="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ht="12.75" customHeight="1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ht="12.75" customHeight="1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ht="12.75" customHeight="1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ht="12.75" customHeight="1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ht="12.75" customHeight="1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ht="12.75" customHeight="1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ht="12.75" customHeight="1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ht="12.75" customHeight="1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ht="12.75" customHeight="1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ht="12.75" customHeight="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ht="12.75" customHeight="1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ht="12.75" customHeight="1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ht="12.75" customHeight="1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ht="12.75" customHeight="1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ht="12.75" customHeight="1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ht="12.75" customHeight="1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ht="12.75" customHeight="1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ht="12.75" customHeight="1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ht="12.75" customHeight="1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ht="12.75" customHeight="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ht="12.75" customHeight="1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ht="12.75" customHeight="1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ht="12.75" customHeight="1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ht="12.75" customHeight="1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ht="12.75" customHeight="1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ht="12.75" customHeight="1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ht="12.75" customHeight="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ht="12.75" customHeight="1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ht="12.75" customHeight="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ht="12.75" customHeight="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ht="12.75" customHeight="1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ht="12.75" customHeight="1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ht="12.75" customHeight="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ht="12.75" customHeight="1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ht="12.75" customHeight="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ht="12.75" customHeight="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ht="12.75" customHeight="1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ht="12.75" customHeight="1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ht="12.75" customHeight="1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ht="12.75" customHeight="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ht="12.75" customHeight="1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ht="12.75" customHeight="1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ht="12.75" customHeight="1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ht="12.75" customHeight="1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ht="12.75" customHeight="1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ht="12.75" customHeight="1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ht="12.75" customHeight="1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ht="12.75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ht="12.75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ht="12.75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ht="12.7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ht="12.75" customHeight="1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ht="12.75" customHeight="1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ht="12.75" customHeight="1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ht="12.75" customHeight="1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ht="12.75" customHeight="1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ht="12.75" customHeight="1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ht="12.75" customHeight="1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ht="12.75" customHeight="1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ht="12.75" customHeight="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ht="12.75" customHeight="1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ht="12.75" customHeight="1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ht="12.75" customHeight="1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ht="12.75" customHeight="1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ht="12.75" customHeight="1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ht="12.75" customHeight="1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ht="12.75" customHeight="1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ht="12.75" customHeight="1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ht="12.75" customHeight="1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ht="12.75" customHeight="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ht="12.75" customHeight="1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ht="12.75" customHeight="1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ht="12.75" customHeight="1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ht="12.75" customHeight="1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ht="12.75" customHeight="1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ht="12.75" customHeight="1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ht="12.75" customHeight="1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ht="12.75" customHeight="1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ht="12.75" customHeight="1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ht="12.75" customHeight="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ht="12.75" customHeight="1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ht="12.75" customHeight="1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ht="12.75" customHeight="1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ht="12.75" customHeight="1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ht="12.75" customHeight="1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ht="12.75" customHeight="1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ht="12.75" customHeight="1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ht="12.75" customHeight="1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ht="12.75" customHeight="1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ht="12.75" customHeight="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ht="12.75" customHeight="1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ht="12.75" customHeight="1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ht="12.75" customHeight="1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ht="12.75" customHeight="1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ht="12.75" customHeight="1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ht="12.75" customHeight="1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ht="12.75" customHeight="1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ht="12.75" customHeight="1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ht="12.75" customHeight="1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ht="12.75" customHeight="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ht="12.75" customHeight="1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ht="12.75" customHeight="1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ht="12.75" customHeight="1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ht="12.75" customHeight="1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ht="12.75" customHeight="1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ht="12.75" customHeight="1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ht="12.75" customHeight="1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ht="12.75" customHeight="1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ht="12.75" customHeight="1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ht="12.75" customHeight="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ht="12.75" customHeight="1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ht="12.75" customHeight="1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ht="12.75" customHeight="1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ht="12.75" customHeight="1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ht="12.75" customHeight="1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ht="12.75" customHeight="1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ht="12.75" customHeight="1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ht="12.75" customHeight="1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ht="12.75" customHeight="1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ht="12.75" customHeight="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ht="12.75" customHeight="1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ht="12.75" customHeight="1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ht="12.75" customHeight="1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ht="12.75" customHeight="1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ht="12.75" customHeight="1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ht="12.75" customHeight="1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ht="12.75" customHeight="1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ht="12.75" customHeight="1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ht="12.75" customHeight="1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ht="12.75" customHeight="1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ht="12.75" customHeight="1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ht="12.75" customHeight="1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ht="12.75" customHeight="1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ht="12.75" customHeight="1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ht="12.75" customHeight="1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ht="12.75" customHeight="1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ht="12.75" customHeight="1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ht="12.75" customHeight="1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ht="12.75" customHeight="1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ht="12.75" customHeight="1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ht="12.75" customHeight="1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ht="12.75" customHeight="1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ht="12.75" customHeight="1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ht="12.75" customHeight="1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ht="12.75" customHeight="1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ht="12.75" customHeight="1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ht="12.75" customHeight="1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ht="12.75" customHeight="1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ht="12.75" customHeight="1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ht="12.75" customHeight="1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ht="12.75" customHeight="1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ht="12.75" customHeight="1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ht="12.75" customHeight="1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ht="12.75" customHeight="1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ht="12.75" customHeight="1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ht="12.75" customHeight="1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ht="12.75" customHeight="1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ht="12.75" customHeight="1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ht="12.75" customHeight="1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ht="12.75" customHeight="1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ht="12.75" customHeight="1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ht="12.75" customHeight="1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ht="12.75" customHeight="1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ht="12.75" customHeight="1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ht="12.75" customHeight="1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ht="12.75" customHeight="1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ht="12.75" customHeight="1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ht="12.75" customHeight="1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ht="12.75" customHeight="1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ht="12.75" customHeight="1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ht="12.75" customHeight="1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ht="12.75" customHeight="1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ht="12.75" customHeight="1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ht="12.75" customHeight="1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ht="12.75" customHeight="1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ht="12.75" customHeight="1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ht="12.75" customHeight="1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ht="12.75" customHeight="1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ht="12.75" customHeight="1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ht="12.75" customHeight="1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ht="12.75" customHeight="1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ht="12.75" customHeight="1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ht="12.75" customHeight="1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ht="12.75" customHeight="1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ht="12.75" customHeight="1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ht="12.75" customHeight="1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ht="12.75" customHeight="1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ht="12.75" customHeight="1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ht="12.75" customHeight="1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ht="12.75" customHeight="1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ht="12.75" customHeight="1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ht="12.75" customHeight="1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ht="12.75" customHeight="1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ht="12.75" customHeight="1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ht="12.75" customHeight="1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ht="12.75" customHeight="1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ht="12.75" customHeight="1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ht="12.75" customHeight="1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ht="12.75" customHeight="1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ht="12.75" customHeight="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ht="12.75" customHeight="1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ht="12.75" customHeight="1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ht="12.75" customHeight="1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ht="12.75" customHeight="1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ht="12.75" customHeight="1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ht="12.75" customHeight="1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ht="12.75" customHeight="1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ht="12.75" customHeight="1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ht="12.75" customHeight="1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ht="12.75" customHeight="1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ht="12.75" customHeight="1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ht="12.75" customHeight="1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ht="12.75" customHeight="1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ht="12.75" customHeight="1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ht="12.75" customHeight="1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ht="12.75" customHeight="1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ht="12.75" customHeight="1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ht="12.75" customHeight="1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ht="12.75" customHeight="1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ht="12.75" customHeight="1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ht="12.75" customHeight="1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ht="12.75" customHeight="1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ht="12.75" customHeight="1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ht="12.75" customHeight="1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ht="12.75" customHeight="1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ht="12.75" customHeight="1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ht="12.75" customHeight="1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ht="12.75" customHeight="1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ht="12.75" customHeight="1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ht="12.75" customHeight="1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ht="12.75" customHeight="1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ht="12.75" customHeight="1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ht="12.75" customHeight="1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ht="12.75" customHeight="1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ht="12.75" customHeight="1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ht="12.75" customHeight="1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ht="12.75" customHeight="1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ht="12.75" customHeight="1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ht="12.75" customHeight="1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ht="12.75" customHeight="1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ht="12.75" customHeight="1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ht="12.75" customHeight="1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ht="12.75" customHeight="1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ht="12.75" customHeight="1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ht="12.75" customHeight="1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ht="12.75" customHeight="1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ht="12.75" customHeight="1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ht="12.75" customHeight="1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ht="12.75" customHeight="1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ht="12.75" customHeight="1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ht="12.75" customHeight="1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ht="12.75" customHeight="1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ht="12.75" customHeight="1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ht="12.75" customHeight="1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ht="12.75" customHeight="1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ht="12.75" customHeight="1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ht="12.75" customHeight="1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ht="12.75" customHeight="1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ht="12.75" customHeight="1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ht="12.75" customHeight="1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ht="12.75" customHeight="1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ht="12.75" customHeight="1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ht="12.75" customHeight="1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ht="12.75" customHeight="1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ht="12.75" customHeight="1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ht="12.75" customHeight="1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ht="12.75" customHeight="1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ht="12.75" customHeight="1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ht="12.75" customHeight="1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ht="12.75" customHeight="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ht="12.75" customHeight="1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ht="12.75" customHeight="1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ht="12.75" customHeight="1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ht="12.75" customHeight="1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ht="12.75" customHeight="1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ht="12.75" customHeight="1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ht="12.75" customHeight="1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ht="12.75" customHeight="1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ht="12.75" customHeight="1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ht="12.75" customHeight="1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ht="12.75" customHeight="1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ht="12.75" customHeight="1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ht="12.75" customHeight="1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ht="12.75" customHeight="1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ht="12.75" customHeight="1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ht="12.75" customHeight="1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ht="12.75" customHeight="1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ht="12.75" customHeight="1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ht="12.75" customHeight="1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ht="12.75" customHeight="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ht="12.75" customHeight="1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ht="12.75" customHeight="1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ht="12.75" customHeight="1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ht="12.75" customHeight="1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ht="12.75" customHeight="1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ht="12.75" customHeight="1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ht="12.75" customHeight="1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ht="12.75" customHeight="1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ht="12.75" customHeight="1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ht="12.75" customHeight="1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ht="12.75" customHeight="1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ht="12.75" customHeight="1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ht="12.75" customHeight="1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ht="12.75" customHeight="1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ht="12.75" customHeight="1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ht="12.75" customHeight="1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ht="12.75" customHeight="1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ht="12.75" customHeight="1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ht="12.75" customHeight="1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ht="12.75" customHeight="1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ht="12.75" customHeight="1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ht="12.75" customHeight="1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ht="12.75" customHeight="1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ht="12.75" customHeight="1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ht="12.75" customHeight="1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ht="12.75" customHeight="1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ht="12.75" customHeight="1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ht="12.75" customHeight="1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ht="12.75" customHeight="1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ht="12.75" customHeight="1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ht="12.75" customHeight="1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ht="12.75" customHeight="1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ht="12.75" customHeight="1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ht="12.75" customHeight="1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ht="12.75" customHeight="1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ht="12.75" customHeight="1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ht="12.75" customHeight="1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ht="12.75" customHeight="1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ht="12.75" customHeight="1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ht="12.75" customHeight="1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ht="12.75" customHeight="1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ht="12.75" customHeight="1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ht="12.75" customHeight="1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ht="12.75" customHeight="1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ht="12.75" customHeight="1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ht="12.75" customHeight="1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ht="12.75" customHeight="1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ht="12.75" customHeight="1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ht="12.75" customHeight="1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ht="12.75" customHeight="1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ht="12.75" customHeight="1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ht="12.75" customHeight="1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ht="12.75" customHeight="1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ht="12.75" customHeight="1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ht="12.75" customHeight="1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ht="12.75" customHeight="1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ht="12.75" customHeight="1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ht="12.75" customHeight="1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ht="12.75" customHeight="1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ht="12.75" customHeight="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ht="12.75" customHeight="1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ht="12.75" customHeight="1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ht="12.75" customHeight="1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ht="12.75" customHeight="1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ht="12.75" customHeight="1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ht="12.75" customHeight="1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ht="12.75" customHeight="1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ht="12.75" customHeight="1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ht="12.75" customHeight="1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ht="12.75" customHeight="1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ht="12.75" customHeight="1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ht="12.75" customHeight="1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ht="12.75" customHeight="1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ht="12.75" customHeight="1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ht="12.75" customHeight="1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ht="12.75" customHeight="1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ht="12.75" customHeight="1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ht="12.75" customHeight="1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ht="12.75" customHeight="1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ht="12.75" customHeight="1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ht="12.75" customHeight="1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ht="12.75" customHeight="1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ht="12.75" customHeight="1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ht="12.75" customHeight="1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ht="12.75" customHeight="1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ht="12.75" customHeight="1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ht="12.75" customHeight="1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ht="12.75" customHeight="1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ht="12.75" customHeight="1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ht="12.75" customHeight="1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ht="12.75" customHeight="1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ht="12.75" customHeight="1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ht="12.75" customHeight="1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ht="12.75" customHeight="1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ht="12.75" customHeight="1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ht="12.75" customHeight="1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ht="12.75" customHeight="1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ht="12.75" customHeight="1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ht="12.75" customHeight="1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ht="12.75" customHeight="1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ht="12.75" customHeight="1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ht="12.75" customHeight="1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ht="12.75" customHeight="1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ht="12.75" customHeight="1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ht="12.75" customHeight="1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ht="12.75" customHeight="1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ht="12.75" customHeight="1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ht="12.75" customHeight="1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ht="12.75" customHeight="1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ht="12.75" customHeight="1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ht="12.75" customHeight="1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ht="12.75" customHeight="1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ht="12.75" customHeight="1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ht="12.75" customHeight="1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ht="12.75" customHeight="1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ht="12.75" customHeight="1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ht="12.75" customHeight="1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ht="12.75" customHeight="1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ht="12.75" customHeight="1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ht="12.75" customHeight="1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ht="12.75" customHeight="1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ht="12.75" customHeight="1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ht="12.75" customHeight="1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ht="12.75" customHeight="1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ht="12.75" customHeight="1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ht="12.75" customHeight="1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ht="12.75" customHeight="1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ht="12.75" customHeight="1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ht="12.75" customHeight="1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ht="12.75" customHeight="1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ht="12.75" customHeight="1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ht="12.75" customHeight="1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ht="12.75" customHeight="1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ht="12.75" customHeight="1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ht="12.75" customHeight="1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ht="12.75" customHeight="1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ht="12.75" customHeight="1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ht="12.75" customHeight="1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ht="12.75" customHeight="1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ht="12.75" customHeight="1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ht="12.75" customHeight="1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ht="12.75" customHeight="1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ht="12.75" customHeight="1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ht="12.75" customHeight="1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ht="12.75" customHeight="1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ht="12.75" customHeight="1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ht="12.75" customHeight="1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ht="12.75" customHeight="1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ht="12.75" customHeight="1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ht="12.75" customHeight="1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ht="12.75" customHeight="1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ht="12.75" customHeight="1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ht="12.75" customHeight="1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ht="12.75" customHeight="1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ht="12.75" customHeight="1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ht="12.75" customHeight="1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ht="12.75" customHeight="1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ht="12.75" customHeight="1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ht="12.75" customHeight="1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ht="12.75" customHeight="1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ht="12.75" customHeight="1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ht="12.75" customHeight="1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ht="12.75" customHeight="1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ht="12.75" customHeight="1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ht="12.75" customHeight="1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ht="12.75" customHeight="1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ht="12.75" customHeight="1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ht="12.75" customHeight="1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ht="12.75" customHeight="1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ht="12.75" customHeight="1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ht="12.75" customHeight="1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ht="12.75" customHeight="1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ht="12.75" customHeight="1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ht="12.75" customHeight="1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ht="12.75" customHeight="1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ht="12.75" customHeight="1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ht="12.75" customHeight="1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ht="12.75" customHeight="1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ht="12.75" customHeight="1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ht="12.75" customHeight="1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ht="12.75" customHeight="1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ht="12.75" customHeight="1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ht="12.75" customHeight="1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ht="12.75" customHeight="1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ht="12.75" customHeight="1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ht="12.75" customHeight="1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ht="12.75" customHeight="1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ht="12.75" customHeight="1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ht="12.75" customHeight="1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ht="12.75" customHeight="1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ht="12.75" customHeight="1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ht="12.75" customHeight="1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ht="12.75" customHeight="1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ht="12.75" customHeight="1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ht="12.75" customHeight="1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ht="12.75" customHeight="1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ht="12.75" customHeight="1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ht="12.75" customHeight="1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ht="12.75" customHeight="1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ht="12.75" customHeight="1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ht="12.75" customHeight="1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ht="12.75" customHeight="1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ht="12.75" customHeight="1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ht="12.75" customHeight="1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ht="12.75" customHeight="1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ht="12.75" customHeight="1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ht="12.75" customHeight="1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ht="12.75" customHeight="1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ht="12.75" customHeight="1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ht="12.75" customHeight="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ht="12.75" customHeight="1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ht="12.75" customHeight="1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ht="12.75" customHeight="1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ht="12.75" customHeight="1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ht="12.75" customHeight="1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ht="12.75" customHeight="1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ht="12.75" customHeight="1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ht="12.75" customHeight="1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ht="12.75" customHeight="1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ht="12.75" customHeight="1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ht="12.75" customHeight="1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ht="12.75" customHeight="1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ht="12.75" customHeight="1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ht="12.75" customHeight="1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ht="12.75" customHeight="1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ht="12.75" customHeight="1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ht="12.75" customHeight="1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ht="12.75" customHeight="1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ht="12.75" customHeight="1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ht="12.75" customHeight="1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ht="12.75" customHeight="1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ht="12.75" customHeight="1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ht="12.75" customHeight="1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ht="12.75" customHeight="1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ht="12.75" customHeight="1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ht="12.75" customHeight="1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ht="12.75" customHeight="1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ht="12.75" customHeight="1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ht="12.75" customHeight="1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ht="12.75" customHeight="1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ht="12.75" customHeight="1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ht="12.75" customHeight="1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ht="12.75" customHeight="1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ht="12.75" customHeight="1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ht="12.75" customHeight="1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ht="12.75" customHeight="1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ht="12.75" customHeight="1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ht="12.75" customHeight="1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ht="12.75" customHeight="1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ht="12.75" customHeight="1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ht="12.75" customHeight="1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ht="12.75" customHeight="1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ht="12.75" customHeight="1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ht="12.75" customHeight="1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ht="12.75" customHeight="1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ht="12.75" customHeight="1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ht="12.75" customHeight="1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ht="12.75" customHeight="1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ht="12.75" customHeight="1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ht="12.75" customHeight="1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ht="12.75" customHeight="1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ht="12.75" customHeight="1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ht="12.75" customHeight="1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ht="12.75" customHeight="1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ht="12.75" customHeight="1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ht="12.75" customHeight="1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ht="12.75" customHeight="1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ht="12.75" customHeight="1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ht="12.75" customHeight="1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ht="12.75" customHeight="1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ht="12.75" customHeight="1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ht="12.75" customHeight="1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ht="12.75" customHeight="1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ht="12.75" customHeight="1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ht="12.75" customHeight="1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ht="12.75" customHeight="1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ht="12.75" customHeight="1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ht="12.75" customHeight="1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ht="12.75" customHeight="1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ht="12.75" customHeight="1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ht="12.75" customHeight="1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ht="12.75" customHeight="1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ht="12.75" customHeight="1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ht="12.75" customHeight="1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ht="12.75" customHeight="1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ht="12.75" customHeight="1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ht="12.75" customHeight="1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ht="12.75" customHeight="1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ht="12.75" customHeight="1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ht="12.75" customHeight="1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ht="12.75" customHeight="1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ht="12.75" customHeight="1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ht="12.75" customHeight="1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ht="12.75" customHeight="1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ht="12.75" customHeight="1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ht="12.75" customHeight="1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ht="12.75" customHeight="1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ht="12.75" customHeight="1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ht="12.75" customHeight="1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ht="12.75" customHeight="1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ht="12.75" customHeight="1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ht="12.75" customHeight="1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ht="12.75" customHeight="1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ht="12.75" customHeight="1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ht="12.75" customHeight="1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ht="12.75" customHeight="1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ht="12.75" customHeight="1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ht="12.75" customHeight="1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ht="12.75" customHeight="1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ht="12.75" customHeight="1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ht="12.75" customHeight="1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ht="12.75" customHeight="1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ht="12.75" customHeight="1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ht="12.75" customHeight="1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ht="12.75" customHeight="1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ht="12.75" customHeight="1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ht="12.75" customHeight="1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ht="12.75" customHeight="1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ht="12.75" customHeight="1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ht="12.75" customHeight="1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ht="12.75" customHeight="1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ht="12.75" customHeight="1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ht="12.75" customHeight="1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ht="12.75" customHeight="1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ht="12.75" customHeight="1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ht="12.75" customHeight="1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ht="12.75" customHeight="1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ht="12.75" customHeight="1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ht="12.75" customHeight="1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ht="12.75" customHeight="1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ht="12.75" customHeight="1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ht="12.75" customHeight="1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ht="12.75" customHeight="1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ht="12.75" customHeight="1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ht="12.75" customHeight="1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ht="12.75" customHeight="1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ht="12.75" customHeight="1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ht="12.75" customHeight="1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ht="12.75" customHeight="1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ht="12.75" customHeight="1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ht="12.75" customHeight="1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ht="12.75" customHeight="1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ht="12.75" customHeight="1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ht="12.75" customHeight="1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ht="12.75" customHeight="1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ht="12.75" customHeight="1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ht="12.75" customHeight="1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ht="12.75" customHeight="1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ht="12.75" customHeight="1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ht="12.75" customHeight="1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ht="12.75" customHeight="1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ht="12.75" customHeight="1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ht="12.75" customHeight="1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ht="12.75" customHeight="1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ht="12.75" customHeight="1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ht="12.75" customHeight="1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ht="12.75" customHeight="1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ht="12.75" customHeight="1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ht="12.75" customHeight="1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ht="12.75" customHeight="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ht="12.75" customHeight="1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ht="12.75" customHeight="1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ht="12.75" customHeight="1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ht="12.75" customHeight="1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ht="12.75" customHeight="1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ht="12.75" customHeight="1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ht="12.75" customHeight="1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ht="12.75" customHeight="1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ht="12.75" customHeight="1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ht="12.75" customHeight="1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ht="12.75" customHeight="1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ht="12.75" customHeight="1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ht="12.75" customHeight="1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ht="12.75" customHeight="1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ht="12.75" customHeight="1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ht="12.75" customHeight="1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ht="12.75" customHeight="1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ht="12.75" customHeight="1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ht="12.75" customHeight="1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ht="12.75" customHeight="1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ht="12.75" customHeight="1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ht="12.75" customHeight="1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ht="12.75" customHeight="1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ht="12.75" customHeight="1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ht="12.75" customHeight="1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ht="12.75" customHeight="1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ht="12.75" customHeight="1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ht="12.75" customHeight="1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ht="12.75" customHeight="1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ht="12.75" customHeight="1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ht="12.75" customHeight="1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ht="12.75" customHeight="1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ht="12.75" customHeight="1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ht="12.75" customHeight="1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ht="12.75" customHeight="1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ht="12.75" customHeight="1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ht="12.75" customHeight="1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ht="12.75" customHeight="1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ht="12.75" customHeight="1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ht="12.75" customHeight="1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ht="12.75" customHeight="1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ht="12.75" customHeight="1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ht="12.75" customHeight="1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ht="12.75" customHeight="1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ht="12.75" customHeight="1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ht="12.75" customHeight="1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ht="12.75" customHeight="1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ht="12.75" customHeight="1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ht="12.75" customHeight="1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ht="12.75" customHeight="1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ht="12.75" customHeight="1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ht="12.75" customHeight="1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ht="12.75" customHeight="1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ht="12.75" customHeight="1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ht="12.75" customHeight="1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ht="12.75" customHeight="1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ht="12.75" customHeight="1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ht="12.75" customHeight="1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ht="12.75" customHeight="1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ht="12.75" customHeight="1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ht="12.75" customHeight="1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ht="12.75" customHeight="1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ht="12.75" customHeight="1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ht="12.75" customHeight="1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ht="12.75" customHeight="1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ht="12.75" customHeight="1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ht="12.75" customHeight="1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ht="12.75" customHeight="1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ht="12.75" customHeight="1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ht="12.75" customHeight="1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ht="12.75" customHeight="1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ht="12.75" customHeight="1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ht="12.75" customHeight="1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ht="12.75" customHeight="1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ht="12.75" customHeight="1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ht="12.75" customHeight="1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ht="12.75" customHeight="1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ht="12.75" customHeight="1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ht="12.75" customHeight="1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ht="12.75" customHeight="1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ht="12.75" customHeight="1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ht="12.75" customHeight="1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ht="12.75" customHeight="1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ht="12.75" customHeight="1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ht="12.75" customHeight="1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ht="12.75" customHeight="1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ht="12.75" customHeight="1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ht="12.75" customHeight="1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ht="12.75" customHeight="1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ht="12.75" customHeight="1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ht="12.75" customHeight="1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ht="12.75" customHeight="1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ht="12.75" customHeight="1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ht="12.75" customHeight="1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ht="12.75" customHeight="1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ht="12.75" customHeight="1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ht="12.75" customHeight="1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ht="12.75" customHeight="1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ht="12.75" customHeight="1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ht="12.75" customHeight="1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ht="12.75" customHeight="1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ht="12.75" customHeight="1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ht="12.75" customHeight="1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ht="12.75" customHeight="1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ht="12.75" customHeight="1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ht="12.75" customHeight="1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ht="12.75" customHeight="1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ht="12.75" customHeight="1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ht="12.75" customHeight="1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ht="12.75" customHeight="1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ht="12.75" customHeight="1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ht="12.75" customHeight="1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ht="12.75" customHeight="1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ht="12.75" customHeight="1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ht="12.75" customHeight="1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ht="12.75" customHeight="1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ht="12.75" customHeight="1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ht="12.75" customHeight="1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ht="12.75" customHeight="1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ht="12.75" customHeight="1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ht="12.75" customHeight="1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ht="12.75" customHeight="1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ht="12.75" customHeight="1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ht="12.75" customHeight="1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ht="12.75" customHeight="1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ht="12.75" customHeight="1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ht="12.75" customHeight="1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ht="12.75" customHeight="1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ht="12.75" customHeight="1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ht="12.75" customHeight="1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ht="12.75" customHeight="1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ht="12.75" customHeight="1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ht="12.75" customHeight="1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ht="12.75" customHeight="1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ht="12.75" customHeight="1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ht="12.75" customHeight="1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ht="12.75" customHeight="1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ht="12.75" customHeight="1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ht="12.75" customHeight="1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ht="12.75" customHeight="1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ht="12.75" customHeight="1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ht="12.75" customHeight="1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ht="12.75" customHeight="1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ht="12.75" customHeight="1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ht="12.75" customHeight="1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ht="12.75" customHeight="1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ht="12.75" customHeight="1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ht="12.75" customHeight="1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ht="12.75" customHeight="1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ht="12.75" customHeight="1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ht="12.75" customHeight="1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ht="12.75" customHeight="1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ht="12.75" customHeight="1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ht="12.75" customHeight="1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ht="12.75" customHeight="1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ht="12.75" customHeight="1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ht="12.75" customHeight="1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ht="12.75" customHeight="1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ht="12.75" customHeight="1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ht="12.75" customHeight="1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ht="12.75" customHeight="1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ht="12.75" customHeight="1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ht="12.75" customHeight="1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ht="12.75" customHeight="1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ht="12.75" customHeight="1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ht="12.75" customHeight="1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ht="12.75" customHeight="1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ht="12.75" customHeight="1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ht="12.75" customHeight="1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ht="12.75" customHeight="1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ht="12.75" customHeight="1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ht="12.75" customHeight="1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ht="12.75" customHeight="1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ht="12.75" customHeight="1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ht="12.75" customHeight="1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ht="12.75" customHeight="1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ht="12.75" customHeight="1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ht="12.75" customHeight="1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ht="12.75" customHeight="1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ht="12.75" customHeight="1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ht="12.75" customHeight="1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ht="12.75" customHeight="1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ht="12.75" customHeight="1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ht="12.75" customHeight="1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ht="12.75" customHeight="1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ht="12.75" customHeight="1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ht="12.75" customHeight="1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ht="12.75" customHeight="1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ht="12.75" customHeight="1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ht="12.75" customHeight="1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ht="12.75" customHeight="1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ht="12.75" customHeight="1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ht="12.75" customHeight="1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ht="12.75" customHeight="1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ht="12.75" customHeight="1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ht="12.75" customHeight="1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ht="12.75" customHeight="1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ht="12.75" customHeight="1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ht="12.75" customHeight="1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ht="12.75" customHeight="1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ht="12.75" customHeight="1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ht="12.75" customHeight="1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ht="12.75" customHeight="1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ht="12.75" customHeight="1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ht="12.75" customHeight="1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ht="12.75" customHeight="1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ht="12.75" customHeight="1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ht="12.75" customHeight="1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ht="12.75" customHeight="1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ht="12.75" customHeight="1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ht="12.75" customHeight="1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ht="12.75" customHeight="1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ht="12.75" customHeight="1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ht="12.75" customHeight="1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ht="12.75" customHeight="1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ht="12.75" customHeight="1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ht="12.75" customHeight="1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ht="12.75" customHeight="1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ht="12.75" customHeight="1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ht="12.75" customHeight="1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ht="12.75" customHeight="1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ht="12.75" customHeight="1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ht="12.75" customHeight="1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ht="12.75" customHeight="1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ht="12.75" customHeight="1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ht="12.75" customHeight="1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ht="12.75" customHeight="1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ht="12.75" customHeight="1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ht="12.75" customHeight="1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ht="12.75" customHeight="1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ht="12.75" customHeight="1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ht="12.75" customHeight="1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ht="12.75" customHeight="1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ht="12.75" customHeight="1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ht="12.75" customHeight="1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ht="12.75" customHeight="1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ht="12.75" customHeight="1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ht="12.75" customHeight="1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ht="12.75" customHeight="1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ht="12.75" customHeight="1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ht="12.75" customHeight="1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ht="12.75" customHeight="1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ht="12.75" customHeight="1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ht="12.75" customHeight="1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ht="12.75" customHeight="1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ht="12.75" customHeight="1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ht="12.75" customHeight="1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ht="12.75" customHeight="1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ht="12.75" customHeight="1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  <row r="1001" ht="12.75" customHeight="1">
      <c r="A1001" s="2"/>
      <c r="B1001" s="2"/>
      <c r="C1001" s="2"/>
      <c r="D1001" s="2"/>
      <c r="E1001" s="2"/>
      <c r="F1001" s="2"/>
      <c r="G1001" s="2"/>
      <c r="H1001" s="2"/>
      <c r="I1001" s="2"/>
      <c r="J1001" s="2"/>
      <c r="K1001" s="2"/>
      <c r="L1001" s="2"/>
      <c r="M1001" s="2"/>
      <c r="N1001" s="2"/>
      <c r="O1001" s="2"/>
      <c r="P1001" s="2"/>
      <c r="Q1001" s="2"/>
      <c r="R1001" s="2"/>
      <c r="S1001" s="2"/>
      <c r="T1001" s="2"/>
      <c r="U1001" s="2"/>
      <c r="V1001" s="2"/>
      <c r="W1001" s="2"/>
      <c r="X1001" s="2"/>
      <c r="Y1001" s="2"/>
      <c r="Z1001" s="2"/>
    </row>
    <row r="1002" ht="12.75" customHeight="1">
      <c r="A1002" s="2"/>
      <c r="B1002" s="2"/>
      <c r="C1002" s="2"/>
      <c r="D1002" s="2"/>
      <c r="E1002" s="2"/>
      <c r="F1002" s="2"/>
      <c r="G1002" s="2"/>
      <c r="H1002" s="2"/>
      <c r="I1002" s="2"/>
      <c r="J1002" s="2"/>
      <c r="K1002" s="2"/>
      <c r="L1002" s="2"/>
      <c r="M1002" s="2"/>
      <c r="N1002" s="2"/>
      <c r="O1002" s="2"/>
      <c r="P1002" s="2"/>
      <c r="Q1002" s="2"/>
      <c r="R1002" s="2"/>
      <c r="S1002" s="2"/>
      <c r="T1002" s="2"/>
      <c r="U1002" s="2"/>
      <c r="V1002" s="2"/>
      <c r="W1002" s="2"/>
      <c r="X1002" s="2"/>
      <c r="Y1002" s="2"/>
      <c r="Z1002" s="2"/>
    </row>
    <row r="1003" ht="12.75" customHeight="1">
      <c r="A1003" s="2"/>
      <c r="B1003" s="2"/>
      <c r="C1003" s="2"/>
      <c r="D1003" s="2"/>
      <c r="E1003" s="2"/>
      <c r="F1003" s="2"/>
      <c r="G1003" s="2"/>
      <c r="H1003" s="2"/>
      <c r="I1003" s="2"/>
      <c r="J1003" s="2"/>
      <c r="K1003" s="2"/>
      <c r="L1003" s="2"/>
      <c r="M1003" s="2"/>
      <c r="N1003" s="2"/>
      <c r="O1003" s="2"/>
      <c r="P1003" s="2"/>
      <c r="Q1003" s="2"/>
      <c r="R1003" s="2"/>
      <c r="S1003" s="2"/>
      <c r="T1003" s="2"/>
      <c r="U1003" s="2"/>
      <c r="V1003" s="2"/>
      <c r="W1003" s="2"/>
      <c r="X1003" s="2"/>
      <c r="Y1003" s="2"/>
      <c r="Z1003" s="2"/>
    </row>
    <row r="1004" ht="12.75" customHeight="1">
      <c r="A1004" s="2"/>
      <c r="B1004" s="2"/>
      <c r="C1004" s="2"/>
      <c r="D1004" s="2"/>
      <c r="E1004" s="2"/>
      <c r="F1004" s="2"/>
      <c r="G1004" s="2"/>
      <c r="H1004" s="2"/>
      <c r="I1004" s="2"/>
      <c r="J1004" s="2"/>
      <c r="K1004" s="2"/>
      <c r="L1004" s="2"/>
      <c r="M1004" s="2"/>
      <c r="N1004" s="2"/>
      <c r="O1004" s="2"/>
      <c r="P1004" s="2"/>
      <c r="Q1004" s="2"/>
      <c r="R1004" s="2"/>
      <c r="S1004" s="2"/>
      <c r="T1004" s="2"/>
      <c r="U1004" s="2"/>
      <c r="V1004" s="2"/>
      <c r="W1004" s="2"/>
      <c r="X1004" s="2"/>
      <c r="Y1004" s="2"/>
      <c r="Z1004" s="2"/>
    </row>
    <row r="1005" ht="12.75" customHeight="1">
      <c r="A1005" s="2"/>
      <c r="B1005" s="2"/>
      <c r="C1005" s="2"/>
      <c r="D1005" s="2"/>
      <c r="E1005" s="2"/>
      <c r="F1005" s="2"/>
      <c r="G1005" s="2"/>
      <c r="H1005" s="2"/>
      <c r="I1005" s="2"/>
      <c r="J1005" s="2"/>
      <c r="K1005" s="2"/>
      <c r="L1005" s="2"/>
      <c r="M1005" s="2"/>
      <c r="N1005" s="2"/>
      <c r="O1005" s="2"/>
      <c r="P1005" s="2"/>
      <c r="Q1005" s="2"/>
      <c r="R1005" s="2"/>
      <c r="S1005" s="2"/>
      <c r="T1005" s="2"/>
      <c r="U1005" s="2"/>
      <c r="V1005" s="2"/>
      <c r="W1005" s="2"/>
      <c r="X1005" s="2"/>
      <c r="Y1005" s="2"/>
      <c r="Z1005" s="2"/>
    </row>
  </sheetData>
  <mergeCells count="9">
    <mergeCell ref="B14:C14"/>
    <mergeCell ref="B16:D16"/>
    <mergeCell ref="A6:G6"/>
    <mergeCell ref="B9:D9"/>
    <mergeCell ref="F9:G9"/>
    <mergeCell ref="B10:C10"/>
    <mergeCell ref="B11:C11"/>
    <mergeCell ref="B12:C12"/>
    <mergeCell ref="B13:C13"/>
  </mergeCells>
  <conditionalFormatting sqref="B26:B38">
    <cfRule type="expression" dxfId="0" priority="1" stopIfTrue="1">
      <formula>($C26=$C$11+1)</formula>
    </cfRule>
  </conditionalFormatting>
  <dataValidations>
    <dataValidation type="list" allowBlank="1" showErrorMessage="1" sqref="D14">
      <formula1>"Annually,Semi-Annually,Quarterly,Bi-Monthly,Monthly,Semi-Monthly"</formula1>
    </dataValidation>
  </dataValidations>
  <printOptions/>
  <pageMargins bottom="0.75" footer="0.0" header="0.0" left="0.75" right="0.75" top="0.75"/>
  <pageSetup orientation="portrait"/>
  <headerFooter>
    <oddHeader>&amp;RPage &amp;P of </oddHeader>
    <oddFooter>&amp;Lhttp://www.vertex42.com/Calculators/auto-loan-calculator.html&amp;R© 2007 Vertex42 LLC</oddFooter>
  </headerFooter>
  <drawing r:id="rId2"/>
  <legacyDrawing r:id="rId3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2012-07-26T18:08:54Z</dcterms:creat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0x010100DE95A0C693CEB341887D38A4A2B58B45040072C752107C5A7B47AA91A1EE638E6F1F</vt:lpwstr>
  </property>
  <property fmtid="{D5CDD505-2E9C-101B-9397-08002B2CF9AE}" pid="3" name="InternalTags">
    <vt:lpwstr/>
  </property>
  <property fmtid="{D5CDD505-2E9C-101B-9397-08002B2CF9AE}" pid="4" name="FeatureTags">
    <vt:lpwstr/>
  </property>
  <property fmtid="{D5CDD505-2E9C-101B-9397-08002B2CF9AE}" pid="5" name="LocalizationTags">
    <vt:lpwstr/>
  </property>
  <property fmtid="{D5CDD505-2E9C-101B-9397-08002B2CF9AE}" pid="6" name="ScenarioTags">
    <vt:lpwstr/>
  </property>
  <property fmtid="{D5CDD505-2E9C-101B-9397-08002B2CF9AE}" pid="7" name="CampaignTags">
    <vt:lpwstr/>
  </property>
  <property fmtid="{D5CDD505-2E9C-101B-9397-08002B2CF9AE}" pid="8" name="HiddenCategoryTags">
    <vt:lpwstr/>
  </property>
  <property fmtid="{D5CDD505-2E9C-101B-9397-08002B2CF9AE}" pid="9" name="CategoryTags">
    <vt:lpwstr/>
  </property>
  <property fmtid="{D5CDD505-2E9C-101B-9397-08002B2CF9AE}" pid="10" name="LocMarketGroupTiers">
    <vt:lpwstr/>
  </property>
  <property fmtid="{D5CDD505-2E9C-101B-9397-08002B2CF9AE}" pid="11" name="CategoryTagsTaxHTField0">
    <vt:lpwstr/>
  </property>
  <property fmtid="{D5CDD505-2E9C-101B-9397-08002B2CF9AE}" pid="12" name="HiddenCategoryTagsTaxHTField0">
    <vt:lpwstr/>
  </property>
</Properties>
</file>